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sasha\Desktop\20211217\"/>
    </mc:Choice>
  </mc:AlternateContent>
  <xr:revisionPtr revIDLastSave="0" documentId="13_ncr:1_{B637C6FA-3E55-4F68-A652-4179BCB380BD}" xr6:coauthVersionLast="47" xr6:coauthVersionMax="47" xr10:uidLastSave="{00000000-0000-0000-0000-000000000000}"/>
  <bookViews>
    <workbookView xWindow="345" yWindow="1845" windowWidth="20310" windowHeight="8745" tabRatio="878" activeTab="2" xr2:uid="{00000000-000D-0000-FFFF-FFFF00000000}"/>
  </bookViews>
  <sheets>
    <sheet name="会員名簿" sheetId="1" r:id="rId1"/>
    <sheet name="プレミアム" sheetId="12" r:id="rId2"/>
    <sheet name="ロイヤル" sheetId="8" r:id="rId3"/>
    <sheet name="ダイヤモンド" sheetId="15" r:id="rId4"/>
    <sheet name="プラチナ" sheetId="13" r:id="rId5"/>
    <sheet name="ゴールド" sheetId="17" r:id="rId6"/>
    <sheet name="シルバー" sheetId="16" r:id="rId7"/>
    <sheet name="ブロンズ" sheetId="11" r:id="rId8"/>
    <sheet name="レギュラー" sheetId="10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xlnm._FilterDatabase" localSheetId="0" hidden="1">会員名簿!$A$1:$L$23</definedName>
    <definedName name="_xlnm.Criteria" localSheetId="0">会員名簿!#REF!</definedName>
    <definedName name="_xlnm.Extract" localSheetId="0">会員名簿!$L$4:$M$4</definedName>
    <definedName name="v" localSheetId="0">#REF!</definedName>
    <definedName name="v">#REF!</definedName>
    <definedName name="あ" localSheetId="0">"A-"&amp;TEXT(ROW(#REF!),"000")</definedName>
    <definedName name="あ">"A-"&amp;TEXT(ROW(#REF!),"000")</definedName>
    <definedName name="アマリカ">#REF!</definedName>
    <definedName name="アメリカ">#REF!</definedName>
    <definedName name="インテリア" localSheetId="0">#REF!</definedName>
    <definedName name="インテリア">#REF!</definedName>
    <definedName name="インド">#REF!</definedName>
    <definedName name="カリフォルニア">#REF!</definedName>
    <definedName name="フィリピン">#REF!</definedName>
    <definedName name="フリガナ">[1]名簿!$C$3:$C$20</definedName>
    <definedName name="伊東">'[2]クロス3-別方法'!$B$5:$E$5</definedName>
    <definedName name="営業1課" localSheetId="0">#REF!</definedName>
    <definedName name="営業1課">#REF!</definedName>
    <definedName name="営業2課" localSheetId="0">#REF!</definedName>
    <definedName name="営業2課">#REF!</definedName>
    <definedName name="関西" localSheetId="0">#REF!</definedName>
    <definedName name="関西">#REF!</definedName>
    <definedName name="関東" localSheetId="0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 localSheetId="0">#REF!</definedName>
    <definedName name="高澤利也">#REF!</definedName>
    <definedName name="佐藤">'[2]クロス3-別方法'!$B$2:$E$2</definedName>
    <definedName name="雑貨" localSheetId="0">#REF!</definedName>
    <definedName name="雑貨">#REF!</definedName>
    <definedName name="資格名">[4]資格一覧!$A$2:$A$51</definedName>
    <definedName name="女" localSheetId="0">#REF!</definedName>
    <definedName name="女">#REF!</definedName>
    <definedName name="上原里香" localSheetId="0">#REF!</definedName>
    <definedName name="上原里香">#REF!</definedName>
    <definedName name="新谷勇作" localSheetId="0">#REF!</definedName>
    <definedName name="新谷勇作">#REF!</definedName>
    <definedName name="川崎">'[2]クロス3-別方法'!$B$4:$E$4</definedName>
    <definedName name="大田">[5]合計3!$E$2:$E$6,[5]合計3!$B$7:$D$15</definedName>
    <definedName name="男" localSheetId="0">#REF!</definedName>
    <definedName name="男">#REF!</definedName>
    <definedName name="中島">[5]合計3!$B$2:$B$9,[5]合計3!$E$7:$E$15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 localSheetId="0">#REF!</definedName>
    <definedName name="浜中美智">#REF!</definedName>
    <definedName name="福山雅子" localSheetId="0">#REF!</definedName>
    <definedName name="福山雅子">#REF!</definedName>
    <definedName name="法人格">[8]会社名2!$D$16:$D$19</definedName>
    <definedName name="名簿">[1]名簿!$B$2</definedName>
    <definedName name="有馬雪美" localSheetId="0">#REF!</definedName>
    <definedName name="有馬雪美">#REF!</definedName>
    <definedName name="鈴木">'[2]クロス3-別方法'!$B$1:$E$1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5" l="1"/>
  <c r="B2" i="13"/>
  <c r="B2" i="17"/>
  <c r="B2" i="16"/>
  <c r="B2" i="11"/>
  <c r="B2" i="10"/>
  <c r="B2" i="8"/>
  <c r="B2" i="12"/>
  <c r="G10" i="10"/>
  <c r="A10" i="10"/>
  <c r="D9" i="10"/>
  <c r="G6" i="10"/>
  <c r="A6" i="10"/>
  <c r="D10" i="8"/>
  <c r="G7" i="8"/>
  <c r="A7" i="8"/>
  <c r="D6" i="8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I10" i="15" s="1"/>
  <c r="J10" i="15"/>
  <c r="J9" i="15"/>
  <c r="J8" i="15"/>
  <c r="J7" i="15"/>
  <c r="J6" i="15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7" i="13"/>
  <c r="J6" i="13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I10" i="17" s="1"/>
  <c r="J10" i="17"/>
  <c r="J9" i="17"/>
  <c r="J8" i="17"/>
  <c r="J7" i="17"/>
  <c r="J6" i="17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J8" i="16"/>
  <c r="J7" i="16"/>
  <c r="J6" i="16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I10" i="11" s="1"/>
  <c r="J10" i="11"/>
  <c r="J9" i="11"/>
  <c r="J8" i="11"/>
  <c r="J7" i="11"/>
  <c r="J6" i="11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I10" i="8" s="1"/>
  <c r="J10" i="8"/>
  <c r="J9" i="8"/>
  <c r="J8" i="8"/>
  <c r="J7" i="8"/>
  <c r="J6" i="8"/>
  <c r="J25" i="12"/>
  <c r="J2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I9" i="8" l="1"/>
  <c r="I7" i="8"/>
  <c r="E8" i="8"/>
  <c r="F8" i="8"/>
  <c r="E10" i="8"/>
  <c r="H7" i="8"/>
  <c r="F10" i="8"/>
  <c r="C7" i="8"/>
  <c r="H9" i="8"/>
  <c r="B7" i="8"/>
  <c r="C9" i="8"/>
  <c r="B9" i="8"/>
  <c r="E6" i="8"/>
  <c r="B10" i="10"/>
  <c r="B8" i="10"/>
  <c r="B6" i="10"/>
  <c r="H8" i="10"/>
  <c r="E9" i="10"/>
  <c r="H6" i="10"/>
  <c r="H10" i="10"/>
  <c r="E7" i="10"/>
  <c r="C9" i="11"/>
  <c r="E10" i="11"/>
  <c r="H7" i="11"/>
  <c r="D8" i="11"/>
  <c r="I9" i="11"/>
  <c r="I7" i="11"/>
  <c r="E8" i="11"/>
  <c r="E6" i="11"/>
  <c r="A9" i="11"/>
  <c r="F8" i="11"/>
  <c r="H9" i="11"/>
  <c r="B7" i="11"/>
  <c r="D10" i="11"/>
  <c r="G7" i="11"/>
  <c r="F10" i="11"/>
  <c r="C7" i="11"/>
  <c r="B9" i="11"/>
  <c r="G9" i="11"/>
  <c r="A7" i="11"/>
  <c r="H10" i="16"/>
  <c r="B8" i="16"/>
  <c r="G8" i="16"/>
  <c r="A6" i="16"/>
  <c r="H8" i="16"/>
  <c r="B6" i="16"/>
  <c r="D9" i="16"/>
  <c r="G6" i="16"/>
  <c r="B10" i="16"/>
  <c r="E7" i="16"/>
  <c r="A8" i="16"/>
  <c r="E9" i="16"/>
  <c r="H6" i="16"/>
  <c r="G10" i="16"/>
  <c r="D7" i="16"/>
  <c r="A10" i="16"/>
  <c r="H9" i="17"/>
  <c r="B7" i="17"/>
  <c r="D10" i="17"/>
  <c r="G7" i="17"/>
  <c r="I7" i="17"/>
  <c r="B9" i="17"/>
  <c r="E6" i="17"/>
  <c r="G9" i="17"/>
  <c r="A7" i="17"/>
  <c r="E10" i="17"/>
  <c r="H7" i="17"/>
  <c r="A9" i="17"/>
  <c r="D6" i="17"/>
  <c r="F10" i="17"/>
  <c r="I9" i="17"/>
  <c r="C9" i="17"/>
  <c r="C7" i="17"/>
  <c r="E8" i="17"/>
  <c r="D8" i="17"/>
  <c r="E9" i="13"/>
  <c r="E7" i="13"/>
  <c r="A10" i="13"/>
  <c r="D7" i="13"/>
  <c r="B10" i="13"/>
  <c r="B8" i="13"/>
  <c r="B6" i="13"/>
  <c r="G10" i="13"/>
  <c r="A8" i="13"/>
  <c r="H8" i="13"/>
  <c r="H6" i="13"/>
  <c r="D9" i="13"/>
  <c r="G6" i="13"/>
  <c r="H10" i="13"/>
  <c r="G8" i="13"/>
  <c r="A6" i="13"/>
  <c r="E10" i="15"/>
  <c r="B7" i="15"/>
  <c r="D10" i="15"/>
  <c r="G7" i="15"/>
  <c r="A7" i="15"/>
  <c r="H9" i="15"/>
  <c r="H7" i="15"/>
  <c r="G9" i="15"/>
  <c r="B9" i="15"/>
  <c r="E8" i="15"/>
  <c r="E6" i="15"/>
  <c r="A9" i="15"/>
  <c r="D6" i="15"/>
  <c r="D8" i="15"/>
  <c r="D8" i="8"/>
  <c r="D7" i="10"/>
  <c r="D6" i="11"/>
  <c r="A9" i="8"/>
  <c r="A8" i="10"/>
  <c r="F10" i="10"/>
  <c r="F10" i="16"/>
  <c r="F10" i="13"/>
  <c r="G9" i="8"/>
  <c r="G8" i="10"/>
  <c r="I8" i="10"/>
  <c r="C8" i="16"/>
  <c r="I8" i="16"/>
  <c r="F9" i="16"/>
  <c r="I10" i="16"/>
  <c r="C6" i="13"/>
  <c r="I6" i="13"/>
  <c r="C8" i="13"/>
  <c r="I8" i="13"/>
  <c r="F9" i="13"/>
  <c r="C10" i="13"/>
  <c r="I10" i="13"/>
  <c r="C7" i="15"/>
  <c r="I7" i="15"/>
  <c r="C9" i="15"/>
  <c r="I9" i="15"/>
  <c r="F10" i="15"/>
  <c r="I10" i="10"/>
  <c r="C6" i="16"/>
  <c r="A6" i="8"/>
  <c r="G6" i="8"/>
  <c r="D7" i="8"/>
  <c r="A8" i="8"/>
  <c r="G8" i="8"/>
  <c r="D9" i="8"/>
  <c r="A10" i="8"/>
  <c r="G10" i="8"/>
  <c r="D6" i="10"/>
  <c r="A7" i="10"/>
  <c r="G7" i="10"/>
  <c r="D8" i="10"/>
  <c r="A9" i="10"/>
  <c r="G9" i="10"/>
  <c r="D10" i="10"/>
  <c r="A6" i="11"/>
  <c r="G6" i="11"/>
  <c r="D7" i="11"/>
  <c r="A8" i="11"/>
  <c r="G8" i="11"/>
  <c r="D9" i="11"/>
  <c r="A10" i="11"/>
  <c r="G10" i="11"/>
  <c r="D6" i="16"/>
  <c r="A7" i="16"/>
  <c r="G7" i="16"/>
  <c r="D8" i="16"/>
  <c r="A9" i="16"/>
  <c r="G9" i="16"/>
  <c r="D10" i="16"/>
  <c r="A6" i="17"/>
  <c r="G6" i="17"/>
  <c r="D7" i="17"/>
  <c r="A8" i="17"/>
  <c r="G8" i="17"/>
  <c r="D9" i="17"/>
  <c r="A10" i="17"/>
  <c r="G10" i="17"/>
  <c r="D6" i="13"/>
  <c r="A7" i="13"/>
  <c r="G7" i="13"/>
  <c r="D8" i="13"/>
  <c r="A9" i="13"/>
  <c r="G9" i="13"/>
  <c r="D10" i="13"/>
  <c r="A6" i="15"/>
  <c r="G6" i="15"/>
  <c r="D7" i="15"/>
  <c r="A8" i="15"/>
  <c r="G8" i="15"/>
  <c r="D9" i="15"/>
  <c r="A10" i="15"/>
  <c r="G10" i="15"/>
  <c r="C6" i="10"/>
  <c r="C8" i="10"/>
  <c r="C10" i="10"/>
  <c r="B6" i="8"/>
  <c r="H6" i="8"/>
  <c r="E7" i="8"/>
  <c r="B8" i="8"/>
  <c r="H8" i="8"/>
  <c r="E9" i="8"/>
  <c r="B10" i="8"/>
  <c r="H10" i="8"/>
  <c r="E6" i="10"/>
  <c r="B7" i="10"/>
  <c r="H7" i="10"/>
  <c r="E8" i="10"/>
  <c r="B9" i="10"/>
  <c r="H9" i="10"/>
  <c r="E10" i="10"/>
  <c r="B6" i="11"/>
  <c r="H6" i="11"/>
  <c r="E7" i="11"/>
  <c r="B8" i="11"/>
  <c r="H8" i="11"/>
  <c r="E9" i="11"/>
  <c r="B10" i="11"/>
  <c r="H10" i="11"/>
  <c r="E6" i="16"/>
  <c r="B7" i="16"/>
  <c r="H7" i="16"/>
  <c r="E8" i="16"/>
  <c r="B9" i="16"/>
  <c r="H9" i="16"/>
  <c r="E10" i="16"/>
  <c r="B6" i="17"/>
  <c r="H6" i="17"/>
  <c r="E7" i="17"/>
  <c r="B8" i="17"/>
  <c r="H8" i="17"/>
  <c r="E9" i="17"/>
  <c r="B10" i="17"/>
  <c r="H10" i="17"/>
  <c r="E6" i="13"/>
  <c r="B7" i="13"/>
  <c r="H7" i="13"/>
  <c r="E8" i="13"/>
  <c r="B9" i="13"/>
  <c r="H9" i="13"/>
  <c r="E10" i="13"/>
  <c r="B6" i="15"/>
  <c r="H6" i="15"/>
  <c r="E7" i="15"/>
  <c r="B8" i="15"/>
  <c r="H8" i="15"/>
  <c r="E9" i="15"/>
  <c r="B10" i="15"/>
  <c r="H10" i="15"/>
  <c r="I6" i="10"/>
  <c r="F9" i="10"/>
  <c r="I6" i="16"/>
  <c r="C10" i="16"/>
  <c r="C6" i="8"/>
  <c r="I6" i="8"/>
  <c r="C8" i="8"/>
  <c r="I8" i="8"/>
  <c r="F9" i="8"/>
  <c r="C10" i="8"/>
  <c r="C7" i="10"/>
  <c r="I7" i="10"/>
  <c r="C9" i="10"/>
  <c r="I9" i="10"/>
  <c r="C6" i="11"/>
  <c r="I6" i="11"/>
  <c r="C8" i="11"/>
  <c r="I8" i="11"/>
  <c r="F9" i="11"/>
  <c r="C10" i="11"/>
  <c r="C7" i="16"/>
  <c r="I7" i="16"/>
  <c r="F8" i="16"/>
  <c r="C9" i="16"/>
  <c r="I9" i="16"/>
  <c r="C6" i="17"/>
  <c r="I6" i="17"/>
  <c r="C8" i="17"/>
  <c r="I8" i="17"/>
  <c r="F9" i="17"/>
  <c r="C10" i="17"/>
  <c r="C7" i="13"/>
  <c r="I7" i="13"/>
  <c r="F8" i="13"/>
  <c r="C9" i="13"/>
  <c r="I9" i="13"/>
  <c r="C6" i="15"/>
  <c r="I6" i="15"/>
  <c r="C8" i="15"/>
  <c r="I8" i="15"/>
  <c r="F9" i="15"/>
  <c r="C10" i="15"/>
  <c r="E22" i="1"/>
  <c r="F8" i="10" s="1"/>
  <c r="E21" i="1"/>
  <c r="E20" i="1"/>
  <c r="F8" i="17" s="1"/>
  <c r="E19" i="1"/>
  <c r="F8" i="15" s="1"/>
  <c r="E18" i="1"/>
  <c r="F7" i="10" s="1"/>
  <c r="E17" i="1"/>
  <c r="F7" i="8" s="1"/>
  <c r="E16" i="1"/>
  <c r="F7" i="16" s="1"/>
  <c r="E15" i="1"/>
  <c r="E14" i="1"/>
  <c r="F7" i="17" s="1"/>
  <c r="E13" i="1"/>
  <c r="F7" i="15" s="1"/>
  <c r="E12" i="1"/>
  <c r="F6" i="16" s="1"/>
  <c r="E11" i="1"/>
  <c r="F6" i="10" s="1"/>
  <c r="E10" i="1"/>
  <c r="F7" i="13" s="1"/>
  <c r="E9" i="1"/>
  <c r="F7" i="11" s="1"/>
  <c r="E8" i="1"/>
  <c r="E7" i="1"/>
  <c r="F6" i="17" s="1"/>
  <c r="E6" i="1"/>
  <c r="F6" i="15" s="1"/>
  <c r="E5" i="1"/>
  <c r="F6" i="13" s="1"/>
  <c r="E4" i="1"/>
  <c r="F6" i="11" s="1"/>
  <c r="E3" i="1"/>
  <c r="E2" i="1"/>
  <c r="F6" i="8" s="1"/>
  <c r="B3" i="11" l="1"/>
  <c r="B3" i="10"/>
  <c r="B3" i="17"/>
  <c r="B3" i="8"/>
  <c r="B3" i="13"/>
  <c r="B3" i="15"/>
  <c r="B3" i="16"/>
  <c r="F8" i="12"/>
  <c r="F9" i="12"/>
  <c r="F6" i="12"/>
  <c r="J6" i="12"/>
  <c r="D7" i="12" l="1"/>
  <c r="E9" i="12"/>
  <c r="A9" i="12"/>
  <c r="E8" i="12"/>
  <c r="I9" i="12"/>
  <c r="A10" i="12"/>
  <c r="I8" i="12"/>
  <c r="H10" i="12"/>
  <c r="B10" i="12"/>
  <c r="G9" i="12"/>
  <c r="B9" i="12"/>
  <c r="F10" i="12"/>
  <c r="G10" i="12"/>
  <c r="C10" i="12"/>
  <c r="I10" i="12"/>
  <c r="B6" i="12"/>
  <c r="D6" i="12"/>
  <c r="D10" i="12"/>
  <c r="H9" i="12"/>
  <c r="G6" i="12"/>
  <c r="H6" i="12"/>
  <c r="E10" i="12"/>
  <c r="E7" i="12"/>
  <c r="A7" i="12"/>
  <c r="E6" i="12"/>
  <c r="C7" i="12"/>
  <c r="A8" i="12"/>
  <c r="C6" i="12"/>
  <c r="A6" i="12"/>
  <c r="B8" i="12"/>
  <c r="G7" i="12"/>
  <c r="B7" i="12"/>
  <c r="I7" i="12"/>
  <c r="G8" i="12"/>
  <c r="I6" i="12"/>
  <c r="H8" i="12"/>
  <c r="D8" i="12"/>
  <c r="H7" i="12"/>
  <c r="C9" i="12"/>
  <c r="D9" i="12"/>
  <c r="C8" i="12"/>
  <c r="F7" i="12"/>
  <c r="B3" i="12" l="1"/>
</calcChain>
</file>

<file path=xl/sharedStrings.xml><?xml version="1.0" encoding="utf-8"?>
<sst xmlns="http://schemas.openxmlformats.org/spreadsheetml/2006/main" count="262" uniqueCount="148">
  <si>
    <t>No.</t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</si>
  <si>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</si>
  <si>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</si>
  <si>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</si>
  <si>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電話番号</t>
    <rPh sb="0" eb="4">
      <t>デンワバンゴウ</t>
    </rPh>
    <phoneticPr fontId="1"/>
  </si>
  <si>
    <t>入会日</t>
    <rPh sb="0" eb="3">
      <t>ニュウカイビ</t>
    </rPh>
    <phoneticPr fontId="1"/>
  </si>
  <si>
    <t>種田久美子</t>
    <rPh sb="0" eb="2">
      <t>タネダ</t>
    </rPh>
    <rPh sb="2" eb="5">
      <t>クミコ</t>
    </rPh>
    <phoneticPr fontId="1"/>
  </si>
  <si>
    <t>大塚澪</t>
    <rPh sb="0" eb="2">
      <t>オオツカ</t>
    </rPh>
    <rPh sb="2" eb="3">
      <t>ミオ</t>
    </rPh>
    <phoneticPr fontId="1"/>
  </si>
  <si>
    <t>MW002</t>
  </si>
  <si>
    <t>北山幸恵</t>
    <rPh sb="0" eb="2">
      <t>キタヤマ</t>
    </rPh>
    <rPh sb="2" eb="4">
      <t>サチエ</t>
    </rPh>
    <phoneticPr fontId="1"/>
  </si>
  <si>
    <t>MW003</t>
  </si>
  <si>
    <t>相澤優斗</t>
    <rPh sb="0" eb="2">
      <t>アイザワ</t>
    </rPh>
    <rPh sb="2" eb="4">
      <t>ユウト</t>
    </rPh>
    <phoneticPr fontId="1"/>
  </si>
  <si>
    <t>MW004</t>
  </si>
  <si>
    <t>塩川明日香</t>
    <rPh sb="0" eb="2">
      <t>シオカワ</t>
    </rPh>
    <rPh sb="2" eb="5">
      <t>アスカ</t>
    </rPh>
    <phoneticPr fontId="1"/>
  </si>
  <si>
    <t>MW005</t>
  </si>
  <si>
    <t>山口一輝</t>
    <rPh sb="0" eb="2">
      <t>ヤマグチ</t>
    </rPh>
    <rPh sb="2" eb="4">
      <t>イッキ</t>
    </rPh>
    <phoneticPr fontId="1"/>
  </si>
  <si>
    <t>MW006</t>
  </si>
  <si>
    <t>春日杏</t>
    <rPh sb="0" eb="2">
      <t>カスガ</t>
    </rPh>
    <rPh sb="2" eb="3">
      <t>アン</t>
    </rPh>
    <phoneticPr fontId="1"/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</si>
  <si>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</si>
  <si>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</si>
  <si>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MW008</t>
  </si>
  <si>
    <t>笛木雅也</t>
    <rPh sb="0" eb="2">
      <t>フエキ</t>
    </rPh>
    <rPh sb="2" eb="4">
      <t>マサヤ</t>
    </rPh>
    <phoneticPr fontId="1"/>
  </si>
  <si>
    <t>MW009</t>
  </si>
  <si>
    <t>里中美咲</t>
    <rPh sb="0" eb="2">
      <t>サトナカ</t>
    </rPh>
    <rPh sb="2" eb="4">
      <t>ミサキ</t>
    </rPh>
    <phoneticPr fontId="1"/>
  </si>
  <si>
    <t>MW010</t>
  </si>
  <si>
    <t>根岸拓也</t>
    <rPh sb="0" eb="2">
      <t>ネギシ</t>
    </rPh>
    <rPh sb="2" eb="4">
      <t>タクヤ</t>
    </rPh>
    <phoneticPr fontId="1"/>
  </si>
  <si>
    <t>MW011</t>
  </si>
  <si>
    <t>柿崎結菜</t>
    <rPh sb="0" eb="2">
      <t>カキザキ</t>
    </rPh>
    <rPh sb="2" eb="4">
      <t>ユウナ</t>
    </rPh>
    <phoneticPr fontId="1"/>
  </si>
  <si>
    <t>MW012</t>
  </si>
  <si>
    <t>水口幸子</t>
    <rPh sb="0" eb="4">
      <t>ミズクチサチコ</t>
    </rPh>
    <phoneticPr fontId="1"/>
  </si>
  <si>
    <t>MW013</t>
  </si>
  <si>
    <t>長谷川由美子</t>
    <rPh sb="0" eb="3">
      <t>ハセガワ</t>
    </rPh>
    <rPh sb="3" eb="6">
      <t>ユミコ</t>
    </rPh>
    <phoneticPr fontId="1"/>
  </si>
  <si>
    <t>MW014</t>
  </si>
  <si>
    <t>柿崎翼</t>
    <rPh sb="0" eb="2">
      <t>カキザキ</t>
    </rPh>
    <rPh sb="2" eb="3">
      <t>ツバサ</t>
    </rPh>
    <phoneticPr fontId="1"/>
  </si>
  <si>
    <t>MW015</t>
  </si>
  <si>
    <t>甲斐健太</t>
    <rPh sb="0" eb="2">
      <t>カイ</t>
    </rPh>
    <rPh sb="2" eb="4">
      <t>ケンタ</t>
    </rPh>
    <phoneticPr fontId="1"/>
  </si>
  <si>
    <t>南唯一</t>
    <rPh sb="0" eb="1">
      <t>ミナミ</t>
    </rPh>
    <rPh sb="1" eb="2">
      <t>ユイ</t>
    </rPh>
    <rPh sb="2" eb="3">
      <t>イチ</t>
    </rPh>
    <phoneticPr fontId="1"/>
  </si>
  <si>
    <t>MW018</t>
  </si>
  <si>
    <t>横田里奈</t>
    <rPh sb="0" eb="2">
      <t>ヨコタ</t>
    </rPh>
    <rPh sb="2" eb="3">
      <t>サト</t>
    </rPh>
    <phoneticPr fontId="1"/>
  </si>
  <si>
    <t>MW019</t>
  </si>
  <si>
    <t>MW020</t>
  </si>
  <si>
    <t>渡部綾乃</t>
    <rPh sb="0" eb="2">
      <t>ワタベ</t>
    </rPh>
    <rPh sb="2" eb="4">
      <t>アヤノ</t>
    </rPh>
    <phoneticPr fontId="1"/>
  </si>
  <si>
    <t>MW021</t>
  </si>
  <si>
    <t>東野正昭</t>
    <rPh sb="0" eb="1">
      <t>ヒガシ</t>
    </rPh>
    <rPh sb="2" eb="4">
      <t>マサアキ</t>
    </rPh>
    <phoneticPr fontId="1"/>
  </si>
  <si>
    <t>MW022</t>
  </si>
  <si>
    <t>ランク</t>
    <phoneticPr fontId="1"/>
  </si>
  <si>
    <t>ロイヤル</t>
    <phoneticPr fontId="1"/>
  </si>
  <si>
    <t>ブロンズ</t>
  </si>
  <si>
    <t>プラチナ</t>
  </si>
  <si>
    <t>ダイヤモンド</t>
  </si>
  <si>
    <t>ゴールド</t>
  </si>
  <si>
    <t>シルバー</t>
  </si>
  <si>
    <t>プレミアム</t>
  </si>
  <si>
    <t>レギュラー</t>
  </si>
  <si>
    <t>ロイヤル</t>
  </si>
  <si>
    <t>ゴールド</t>
    <phoneticPr fontId="1"/>
  </si>
  <si>
    <t>平均年齢</t>
    <rPh sb="0" eb="4">
      <t>ヘイキンネンレイ</t>
    </rPh>
    <phoneticPr fontId="1"/>
  </si>
  <si>
    <t>会員人数</t>
    <rPh sb="0" eb="2">
      <t>カイイン</t>
    </rPh>
    <rPh sb="2" eb="4">
      <t>ニンズウ</t>
    </rPh>
    <phoneticPr fontId="1"/>
  </si>
  <si>
    <t>会員ID</t>
    <rPh sb="0" eb="2">
      <t>カイイン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</si>
  <si>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</si>
  <si>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</si>
  <si>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</si>
  <si>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</si>
  <si>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MW001</t>
  </si>
  <si>
    <t>263-5552</t>
  </si>
  <si>
    <t>千葉県千葉市稲毛区あやめ台＊＊＊</t>
    <phoneticPr fontId="1"/>
  </si>
  <si>
    <t>090-****-0001</t>
    <phoneticPr fontId="1"/>
  </si>
  <si>
    <t>1000-10-001</t>
    <phoneticPr fontId="1"/>
  </si>
  <si>
    <t>471-0835</t>
  </si>
  <si>
    <t>愛知県豊田市曙町＊＊＊</t>
    <phoneticPr fontId="1"/>
  </si>
  <si>
    <t>070-****-0002</t>
  </si>
  <si>
    <t>1010-11-002</t>
    <phoneticPr fontId="1"/>
  </si>
  <si>
    <t>110-0005</t>
  </si>
  <si>
    <t>東京都台東区上野桜＊＊＊</t>
    <phoneticPr fontId="1"/>
  </si>
  <si>
    <t>090-****-0025</t>
  </si>
  <si>
    <t>1020-12-003</t>
    <phoneticPr fontId="1"/>
  </si>
  <si>
    <t>530-0017</t>
  </si>
  <si>
    <t>大阪府大阪市北区角田町＊＊＊</t>
    <phoneticPr fontId="1"/>
  </si>
  <si>
    <t>090-****-0004</t>
  </si>
  <si>
    <t>1040-14-005</t>
    <phoneticPr fontId="1"/>
  </si>
  <si>
    <t>634-0001</t>
  </si>
  <si>
    <t>奈良県橿原市太田市町＊＊＊</t>
    <phoneticPr fontId="1"/>
  </si>
  <si>
    <t>090-****-0005</t>
  </si>
  <si>
    <t>1050-15-006</t>
    <phoneticPr fontId="1"/>
  </si>
  <si>
    <t>659-0013</t>
  </si>
  <si>
    <t>兵庫県芦屋市岩園町＊＊＊</t>
    <phoneticPr fontId="1"/>
  </si>
  <si>
    <t>090-****-0006</t>
  </si>
  <si>
    <t>1060-16-007</t>
    <phoneticPr fontId="1"/>
  </si>
  <si>
    <t>104-0044</t>
  </si>
  <si>
    <t>東京都中央区明石町＊＊＊</t>
    <phoneticPr fontId="1"/>
  </si>
  <si>
    <t>070-****-0201</t>
    <phoneticPr fontId="1"/>
  </si>
  <si>
    <t>1070-17-008</t>
    <phoneticPr fontId="1"/>
  </si>
  <si>
    <t>215-0023</t>
  </si>
  <si>
    <t>神奈川県川崎市麻生区片平＊＊＊</t>
    <phoneticPr fontId="1"/>
  </si>
  <si>
    <t>080-****-0003</t>
  </si>
  <si>
    <t>1030-13-004</t>
    <phoneticPr fontId="1"/>
  </si>
  <si>
    <t>234-0011</t>
  </si>
  <si>
    <t>千葉県千葉市若葉区大草町＊＊＊</t>
    <phoneticPr fontId="1"/>
  </si>
  <si>
    <t>080-****-0001</t>
  </si>
  <si>
    <t>1080-18-009</t>
    <phoneticPr fontId="1"/>
  </si>
  <si>
    <t>569-1114</t>
  </si>
  <si>
    <t>大阪府高槻市別所本町＊＊＊</t>
    <phoneticPr fontId="1"/>
  </si>
  <si>
    <t>090-****-0007</t>
  </si>
  <si>
    <t>1090-19-010</t>
    <phoneticPr fontId="1"/>
  </si>
  <si>
    <t>レギュラー</t>
    <phoneticPr fontId="1"/>
  </si>
  <si>
    <t>552-0003</t>
  </si>
  <si>
    <t>大阪府大阪市港区磯路＊＊＊</t>
    <phoneticPr fontId="1"/>
  </si>
  <si>
    <t>090-****-0111</t>
  </si>
  <si>
    <t>1100-20-011</t>
    <phoneticPr fontId="1"/>
  </si>
  <si>
    <t>327-0004</t>
  </si>
  <si>
    <t>栃木県佐野市赤坂町＊＊＊</t>
    <phoneticPr fontId="1"/>
  </si>
  <si>
    <t>栃木県佐野市赤坂町＊＊＊</t>
    <phoneticPr fontId="1"/>
  </si>
  <si>
    <t>0283-**-0000</t>
    <phoneticPr fontId="1"/>
  </si>
  <si>
    <t>1110-21-012</t>
    <phoneticPr fontId="1"/>
  </si>
  <si>
    <t>501-6207</t>
  </si>
  <si>
    <t>岐阜県羽島市足近町＊＊＊</t>
    <phoneticPr fontId="1"/>
  </si>
  <si>
    <t>058-***-0000</t>
    <phoneticPr fontId="1"/>
  </si>
  <si>
    <t>1120-22-013</t>
    <phoneticPr fontId="1"/>
  </si>
  <si>
    <t>123-0842</t>
  </si>
  <si>
    <t>東京都足立区栗原＊＊＊</t>
    <phoneticPr fontId="1"/>
  </si>
  <si>
    <t>080-****-0002</t>
    <phoneticPr fontId="1"/>
  </si>
  <si>
    <t>1130-23-014</t>
    <phoneticPr fontId="1"/>
  </si>
  <si>
    <t>1140-24-015</t>
    <phoneticPr fontId="1"/>
  </si>
  <si>
    <t>MW017</t>
    <phoneticPr fontId="1"/>
  </si>
  <si>
    <t>350-1126</t>
    <phoneticPr fontId="1"/>
  </si>
  <si>
    <t>埼玉県川越市旭町＊＊＊</t>
    <phoneticPr fontId="1"/>
  </si>
  <si>
    <t>090-****-0100</t>
  </si>
  <si>
    <t>1160-26-017</t>
    <phoneticPr fontId="1"/>
  </si>
  <si>
    <t>564-0051</t>
    <phoneticPr fontId="1"/>
  </si>
  <si>
    <t>大阪府吹田市豊津町＊＊＊</t>
    <phoneticPr fontId="1"/>
  </si>
  <si>
    <t>070-****-0101</t>
    <phoneticPr fontId="1"/>
  </si>
  <si>
    <t>1170-27-018</t>
    <phoneticPr fontId="1"/>
  </si>
  <si>
    <t>410-0844</t>
    <phoneticPr fontId="1"/>
  </si>
  <si>
    <t>静岡県沼津市春日町＊＊＊</t>
    <phoneticPr fontId="1"/>
  </si>
  <si>
    <t>090-****-0102</t>
  </si>
  <si>
    <t>1180-28-019</t>
    <phoneticPr fontId="1"/>
  </si>
  <si>
    <t>601-1394</t>
    <phoneticPr fontId="1"/>
  </si>
  <si>
    <t>京都府宇治市池尾仙郷山＊＊＊</t>
    <phoneticPr fontId="1"/>
  </si>
  <si>
    <t>1190-29-020</t>
    <phoneticPr fontId="1"/>
  </si>
  <si>
    <t>462-0858</t>
    <phoneticPr fontId="1"/>
  </si>
  <si>
    <t>愛知県名古屋市北区大蔵町＊＊＊</t>
    <phoneticPr fontId="1"/>
  </si>
  <si>
    <t>090-****-0103</t>
  </si>
  <si>
    <t>1200-30-021</t>
    <phoneticPr fontId="1"/>
  </si>
  <si>
    <t>182-0016</t>
    <phoneticPr fontId="1"/>
  </si>
  <si>
    <t>東京都調布市佐須町＊＊＊</t>
    <phoneticPr fontId="1"/>
  </si>
  <si>
    <t>090-****-0104</t>
  </si>
  <si>
    <t>1210-31-022</t>
    <phoneticPr fontId="1"/>
  </si>
  <si>
    <t>住所</t>
    <rPh sb="0" eb="2">
      <t>ジュウショ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</si>
</sst>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General&quot;名&quot;"/>
    <numFmt numFmtId="177" formatCode="General&quot;歳&quot;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u val="double"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14" fontId="0" fillId="0" borderId="3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1" xfId="0" applyFont="1" applyFill="1" applyBorder="1">
      <alignment vertical="center"/>
    </xf>
    <xf numFmtId="14" fontId="0" fillId="0" borderId="4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176" fontId="3" fillId="0" borderId="0" xfId="0" applyNumberFormat="1" applyFont="1" applyBorder="1" applyAlignment="1"/>
    <xf numFmtId="177" fontId="3" fillId="0" borderId="0" xfId="0" applyNumberFormat="1" applyFont="1" applyBorder="1" applyAlignment="1">
      <alignment horizontal="right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7" xfId="0" applyBorder="1">
      <alignment vertical="center"/>
    </xf>
    <xf numFmtId="14" fontId="0" fillId="0" borderId="1" xfId="0" applyNumberFormat="1" applyFill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3" xfId="0" applyBorder="1">
      <alignment vertical="center"/>
    </xf>
    <xf numFmtId="14" fontId="0" fillId="0" borderId="14" xfId="0" applyNumberFormat="1" applyBorder="1">
      <alignment vertical="center"/>
    </xf>
    <xf numFmtId="0" fontId="0" fillId="0" borderId="14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14" fontId="0" fillId="0" borderId="16" xfId="0" applyNumberFormat="1" applyBorder="1">
      <alignment vertical="center"/>
    </xf>
    <xf numFmtId="0" fontId="0" fillId="0" borderId="16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>
      <alignment vertical="center"/>
    </xf>
    <xf numFmtId="14" fontId="0" fillId="0" borderId="18" xfId="0" applyNumberFormat="1" applyBorder="1">
      <alignment vertical="center"/>
    </xf>
    <xf numFmtId="0" fontId="0" fillId="0" borderId="18" xfId="0" applyBorder="1">
      <alignment vertical="center"/>
    </xf>
    <xf numFmtId="0" fontId="0" fillId="0" borderId="18" xfId="0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14" fontId="0" fillId="0" borderId="20" xfId="0" applyNumberFormat="1" applyBorder="1">
      <alignment vertical="center"/>
    </xf>
    <xf numFmtId="14" fontId="0" fillId="0" borderId="21" xfId="0" applyNumberFormat="1" applyBorder="1">
      <alignment vertical="center"/>
    </xf>
    <xf numFmtId="14" fontId="0" fillId="0" borderId="22" xfId="0" applyNumberFormat="1" applyBorder="1">
      <alignment vertical="center"/>
    </xf>
    <xf numFmtId="0" fontId="3" fillId="2" borderId="23" xfId="0" applyFont="1" applyFill="1" applyBorder="1" applyAlignment="1">
      <alignment horizontal="center" vertical="center"/>
    </xf>
    <xf numFmtId="14" fontId="0" fillId="0" borderId="24" xfId="0" applyNumberFormat="1" applyBorder="1">
      <alignment vertical="center"/>
    </xf>
    <xf numFmtId="14" fontId="0" fillId="0" borderId="25" xfId="0" applyNumberFormat="1" applyBorder="1">
      <alignment vertical="center"/>
    </xf>
    <xf numFmtId="14" fontId="0" fillId="0" borderId="26" xfId="0" applyNumberFormat="1" applyBorder="1">
      <alignment vertical="center"/>
    </xf>
  </cellXfs>
  <cellStyles count="1">
    <cellStyle name="標準" xfId="0" builtinId="0"/>
  </cellStyles>
  <dxfs count="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workbookViewId="0">
      <selection activeCell="O35" sqref="O35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style="11" customWidth="1"/>
    <col min="5" max="5" width="6.375" customWidth="1"/>
    <col min="6" max="6" width="9.375" customWidth="1"/>
    <col min="7" max="7" width="30.75" customWidth="1"/>
    <col min="8" max="8" width="14" customWidth="1"/>
    <col min="9" max="9" width="13.125" customWidth="1"/>
    <col min="10" max="10" width="11" customWidth="1"/>
    <col min="11" max="11" width="12.125" style="11" customWidth="1"/>
    <col min="12" max="12" width="5.5" customWidth="1"/>
    <col min="13" max="13" width="3.875" customWidth="1"/>
  </cols>
  <sheetData>
    <row r="1" spans="1:13" ht="18.75" customHeight="1" x14ac:dyDescent="0.15">
      <c r="A1" s="1" t="s">
        <v>0</v>
      </c>
      <c r="B1" s="13" t="s">
        <v>58</v>
      </c>
      <c r="C1" s="13" t="s">
        <v>1</v>
      </c>
      <c r="D1" s="13" t="s">
        <v>2</v>
      </c>
      <c r="E1" s="13" t="s">
        <v>3</v>
      </c>
      <c r="F1" s="13" t="s">
        <v>59</v>
      </c>
      <c r="G1" s="1" t="s">
        <v>60</v>
      </c>
      <c r="H1" s="13" t="s">
        <v>4</v>
      </c>
      <c r="I1" s="17" t="s">
        <v>61</v>
      </c>
      <c r="J1" s="18" t="s">
        <v>62</v>
      </c>
      <c r="K1" s="2" t="s">
        <v>5</v>
      </c>
    </row>
    <row r="2" spans="1:13" ht="18.75" customHeight="1" x14ac:dyDescent="0.15">
      <c r="A2" s="3">
        <v>1</v>
      </c>
      <c r="B2" s="3" t="s">
        <v>63</v>
      </c>
      <c r="C2" s="3" t="s">
        <v>6</v>
      </c>
      <c r="D2" s="20">
        <v>24833</v>
      </c>
      <c r="E2" s="4">
        <f t="shared" ref="E2:E22" ca="1" si="0">DATEDIF(D2,TODAY(),"Y")</f>
        <v>53</v>
      </c>
      <c r="F2" s="4" t="s">
        <v>64</v>
      </c>
      <c r="G2" s="5" t="s">
        <v>65</v>
      </c>
      <c r="H2" s="6" t="s">
        <v>66</v>
      </c>
      <c r="I2" s="19" t="s">
        <v>67</v>
      </c>
      <c r="J2" s="3" t="s">
        <v>46</v>
      </c>
      <c r="K2" s="7">
        <v>42786</v>
      </c>
      <c r="L2" s="8"/>
      <c r="M2" s="8"/>
    </row>
    <row r="3" spans="1:13" ht="18.75" customHeight="1" x14ac:dyDescent="0.15">
      <c r="A3" s="3">
        <v>2</v>
      </c>
      <c r="B3" s="3" t="s">
        <v>8</v>
      </c>
      <c r="C3" s="3" t="s">
        <v>7</v>
      </c>
      <c r="D3" s="20">
        <v>25752</v>
      </c>
      <c r="E3" s="4">
        <f t="shared" ca="1" si="0"/>
        <v>51</v>
      </c>
      <c r="F3" s="4" t="s">
        <v>68</v>
      </c>
      <c r="G3" s="5" t="s">
        <v>69</v>
      </c>
      <c r="H3" s="6" t="s">
        <v>70</v>
      </c>
      <c r="I3" s="19" t="s">
        <v>71</v>
      </c>
      <c r="J3" s="3" t="s">
        <v>52</v>
      </c>
      <c r="K3" s="7">
        <v>42959</v>
      </c>
      <c r="L3" s="8"/>
      <c r="M3" s="8"/>
    </row>
    <row r="4" spans="1:13" ht="18.75" customHeight="1" x14ac:dyDescent="0.15">
      <c r="A4" s="3">
        <v>3</v>
      </c>
      <c r="B4" s="3" t="s">
        <v>10</v>
      </c>
      <c r="C4" s="9" t="s">
        <v>9</v>
      </c>
      <c r="D4" s="20">
        <v>28115</v>
      </c>
      <c r="E4" s="4">
        <f ca="1">DATEDIF(D4,TODAY(),"Y")</f>
        <v>44</v>
      </c>
      <c r="F4" s="4" t="s">
        <v>72</v>
      </c>
      <c r="G4" s="5" t="s">
        <v>73</v>
      </c>
      <c r="H4" s="6" t="s">
        <v>74</v>
      </c>
      <c r="I4" s="19" t="s">
        <v>75</v>
      </c>
      <c r="J4" s="3" t="s">
        <v>47</v>
      </c>
      <c r="K4" s="7">
        <v>43197</v>
      </c>
      <c r="L4" s="8"/>
      <c r="M4" s="8"/>
    </row>
    <row r="5" spans="1:13" ht="18.75" customHeight="1" x14ac:dyDescent="0.15">
      <c r="A5" s="3">
        <v>4</v>
      </c>
      <c r="B5" s="3" t="s">
        <v>12</v>
      </c>
      <c r="C5" s="3" t="s">
        <v>13</v>
      </c>
      <c r="D5" s="20">
        <v>34571</v>
      </c>
      <c r="E5" s="4">
        <f t="shared" ca="1" si="0"/>
        <v>27</v>
      </c>
      <c r="F5" s="4" t="s">
        <v>76</v>
      </c>
      <c r="G5" s="5" t="s">
        <v>77</v>
      </c>
      <c r="H5" s="6" t="s">
        <v>78</v>
      </c>
      <c r="I5" s="19" t="s">
        <v>79</v>
      </c>
      <c r="J5" s="3" t="s">
        <v>48</v>
      </c>
      <c r="K5" s="7">
        <v>43281</v>
      </c>
      <c r="L5" s="8"/>
      <c r="M5" s="8"/>
    </row>
    <row r="6" spans="1:13" ht="18.75" customHeight="1" x14ac:dyDescent="0.15">
      <c r="A6" s="3">
        <v>5</v>
      </c>
      <c r="B6" s="3" t="s">
        <v>14</v>
      </c>
      <c r="C6" s="3" t="s">
        <v>15</v>
      </c>
      <c r="D6" s="20">
        <v>28263</v>
      </c>
      <c r="E6" s="4">
        <f t="shared" ca="1" si="0"/>
        <v>44</v>
      </c>
      <c r="F6" s="4" t="s">
        <v>80</v>
      </c>
      <c r="G6" s="9" t="s">
        <v>81</v>
      </c>
      <c r="H6" s="3" t="s">
        <v>82</v>
      </c>
      <c r="I6" s="19" t="s">
        <v>83</v>
      </c>
      <c r="J6" s="3" t="s">
        <v>49</v>
      </c>
      <c r="K6" s="7">
        <v>43413</v>
      </c>
      <c r="L6" s="8"/>
      <c r="M6" s="8"/>
    </row>
    <row r="7" spans="1:13" ht="18.75" customHeight="1" x14ac:dyDescent="0.15">
      <c r="A7" s="3">
        <v>6</v>
      </c>
      <c r="B7" s="3" t="s">
        <v>16</v>
      </c>
      <c r="C7" s="3" t="s">
        <v>17</v>
      </c>
      <c r="D7" s="20">
        <v>29899</v>
      </c>
      <c r="E7" s="4">
        <f t="shared" ca="1" si="0"/>
        <v>40</v>
      </c>
      <c r="F7" s="4" t="s">
        <v>84</v>
      </c>
      <c r="G7" s="9" t="s">
        <v>85</v>
      </c>
      <c r="H7" s="3" t="s">
        <v>86</v>
      </c>
      <c r="I7" s="19" t="s">
        <v>87</v>
      </c>
      <c r="J7" s="3" t="s">
        <v>50</v>
      </c>
      <c r="K7" s="7">
        <v>43493</v>
      </c>
      <c r="L7" s="8"/>
      <c r="M7" s="8"/>
    </row>
    <row r="8" spans="1:13" ht="18.75" customHeight="1" x14ac:dyDescent="0.15">
      <c r="A8" s="3">
        <v>7</v>
      </c>
      <c r="B8" s="3" t="s">
        <v>18</v>
      </c>
      <c r="C8" s="3" t="s">
        <v>19</v>
      </c>
      <c r="D8" s="20">
        <v>20901</v>
      </c>
      <c r="E8" s="4">
        <f t="shared" ca="1" si="0"/>
        <v>64</v>
      </c>
      <c r="F8" s="4" t="s">
        <v>88</v>
      </c>
      <c r="G8" s="9" t="s">
        <v>89</v>
      </c>
      <c r="H8" s="3" t="s">
        <v>90</v>
      </c>
      <c r="I8" s="19" t="s">
        <v>91</v>
      </c>
      <c r="J8" s="3" t="s">
        <v>52</v>
      </c>
      <c r="K8" s="7">
        <v>43580</v>
      </c>
      <c r="L8" s="8"/>
      <c r="M8" s="8"/>
    </row>
    <row r="9" spans="1:13" ht="18.75" customHeight="1" x14ac:dyDescent="0.15">
      <c r="A9" s="3">
        <v>8</v>
      </c>
      <c r="B9" s="3" t="s">
        <v>20</v>
      </c>
      <c r="C9" s="3" t="s">
        <v>11</v>
      </c>
      <c r="D9" s="20">
        <v>26146</v>
      </c>
      <c r="E9" s="4">
        <f ca="1">DATEDIF(D9,TODAY(),"Y")</f>
        <v>50</v>
      </c>
      <c r="F9" s="4" t="s">
        <v>92</v>
      </c>
      <c r="G9" s="5" t="s">
        <v>93</v>
      </c>
      <c r="H9" s="6" t="s">
        <v>94</v>
      </c>
      <c r="I9" s="19" t="s">
        <v>95</v>
      </c>
      <c r="J9" s="3" t="s">
        <v>47</v>
      </c>
      <c r="K9" s="7">
        <v>43590</v>
      </c>
      <c r="L9" s="8"/>
      <c r="M9" s="8"/>
    </row>
    <row r="10" spans="1:13" ht="18.75" customHeight="1" x14ac:dyDescent="0.15">
      <c r="A10" s="3">
        <v>9</v>
      </c>
      <c r="B10" s="3" t="s">
        <v>22</v>
      </c>
      <c r="C10" s="3" t="s">
        <v>21</v>
      </c>
      <c r="D10" s="20">
        <v>22037</v>
      </c>
      <c r="E10" s="4">
        <f t="shared" ca="1" si="0"/>
        <v>61</v>
      </c>
      <c r="F10" s="4" t="s">
        <v>96</v>
      </c>
      <c r="G10" s="9" t="s">
        <v>97</v>
      </c>
      <c r="H10" s="3" t="s">
        <v>98</v>
      </c>
      <c r="I10" s="19" t="s">
        <v>99</v>
      </c>
      <c r="J10" s="3" t="s">
        <v>48</v>
      </c>
      <c r="K10" s="7">
        <v>43662</v>
      </c>
      <c r="L10" s="8"/>
      <c r="M10" s="8"/>
    </row>
    <row r="11" spans="1:13" ht="18.75" customHeight="1" x14ac:dyDescent="0.15">
      <c r="A11" s="3">
        <v>10</v>
      </c>
      <c r="B11" s="3" t="s">
        <v>24</v>
      </c>
      <c r="C11" s="3" t="s">
        <v>23</v>
      </c>
      <c r="D11" s="20">
        <v>31568</v>
      </c>
      <c r="E11" s="4">
        <f t="shared" ca="1" si="0"/>
        <v>35</v>
      </c>
      <c r="F11" s="4" t="s">
        <v>100</v>
      </c>
      <c r="G11" s="9" t="s">
        <v>101</v>
      </c>
      <c r="H11" s="3" t="s">
        <v>102</v>
      </c>
      <c r="I11" s="19" t="s">
        <v>103</v>
      </c>
      <c r="J11" s="3" t="s">
        <v>104</v>
      </c>
      <c r="K11" s="7">
        <v>43752</v>
      </c>
      <c r="L11" s="8"/>
      <c r="M11" s="8"/>
    </row>
    <row r="12" spans="1:13" ht="18.75" customHeight="1" x14ac:dyDescent="0.15">
      <c r="A12" s="3">
        <v>11</v>
      </c>
      <c r="B12" s="3" t="s">
        <v>26</v>
      </c>
      <c r="C12" s="3" t="s">
        <v>25</v>
      </c>
      <c r="D12" s="20">
        <v>22800</v>
      </c>
      <c r="E12" s="4">
        <f t="shared" ca="1" si="0"/>
        <v>59</v>
      </c>
      <c r="F12" s="4" t="s">
        <v>105</v>
      </c>
      <c r="G12" s="9" t="s">
        <v>106</v>
      </c>
      <c r="H12" s="3" t="s">
        <v>107</v>
      </c>
      <c r="I12" s="19" t="s">
        <v>108</v>
      </c>
      <c r="J12" s="3" t="s">
        <v>51</v>
      </c>
      <c r="K12" s="7">
        <v>43802</v>
      </c>
      <c r="L12" s="8"/>
      <c r="M12" s="8"/>
    </row>
    <row r="13" spans="1:13" ht="18.75" customHeight="1" x14ac:dyDescent="0.15">
      <c r="A13" s="3">
        <v>12</v>
      </c>
      <c r="B13" s="3" t="s">
        <v>28</v>
      </c>
      <c r="C13" s="3" t="s">
        <v>27</v>
      </c>
      <c r="D13" s="20">
        <v>32617</v>
      </c>
      <c r="E13" s="4">
        <f t="shared" ca="1" si="0"/>
        <v>32</v>
      </c>
      <c r="F13" s="4" t="s">
        <v>109</v>
      </c>
      <c r="G13" s="9" t="s">
        <v>111</v>
      </c>
      <c r="H13" s="3" t="s">
        <v>112</v>
      </c>
      <c r="I13" s="19" t="s">
        <v>113</v>
      </c>
      <c r="J13" s="3" t="s">
        <v>49</v>
      </c>
      <c r="K13" s="7">
        <v>43867</v>
      </c>
      <c r="L13" s="8"/>
      <c r="M13" s="8"/>
    </row>
    <row r="14" spans="1:13" ht="18.75" customHeight="1" x14ac:dyDescent="0.15">
      <c r="A14" s="3">
        <v>13</v>
      </c>
      <c r="B14" s="3" t="s">
        <v>30</v>
      </c>
      <c r="C14" s="3" t="s">
        <v>29</v>
      </c>
      <c r="D14" s="20">
        <v>33479</v>
      </c>
      <c r="E14" s="4">
        <f t="shared" ca="1" si="0"/>
        <v>30</v>
      </c>
      <c r="F14" s="4" t="s">
        <v>114</v>
      </c>
      <c r="G14" s="9" t="s">
        <v>115</v>
      </c>
      <c r="H14" s="3" t="s">
        <v>116</v>
      </c>
      <c r="I14" s="19" t="s">
        <v>117</v>
      </c>
      <c r="J14" s="3" t="s">
        <v>55</v>
      </c>
      <c r="K14" s="7">
        <v>43913</v>
      </c>
      <c r="L14" s="8"/>
      <c r="M14" s="8"/>
    </row>
    <row r="15" spans="1:13" ht="18.75" customHeight="1" x14ac:dyDescent="0.15">
      <c r="A15" s="3">
        <v>14</v>
      </c>
      <c r="B15" s="3" t="s">
        <v>32</v>
      </c>
      <c r="C15" s="3" t="s">
        <v>31</v>
      </c>
      <c r="D15" s="20">
        <v>22737</v>
      </c>
      <c r="E15" s="4">
        <f t="shared" ca="1" si="0"/>
        <v>59</v>
      </c>
      <c r="F15" s="4" t="s">
        <v>118</v>
      </c>
      <c r="G15" s="9" t="s">
        <v>119</v>
      </c>
      <c r="H15" s="3" t="s">
        <v>120</v>
      </c>
      <c r="I15" s="19" t="s">
        <v>121</v>
      </c>
      <c r="J15" s="3" t="s">
        <v>52</v>
      </c>
      <c r="K15" s="7">
        <v>43958</v>
      </c>
      <c r="L15" s="8"/>
      <c r="M15" s="8"/>
    </row>
    <row r="16" spans="1:13" ht="18.75" customHeight="1" x14ac:dyDescent="0.15">
      <c r="A16" s="3">
        <v>15</v>
      </c>
      <c r="B16" s="3" t="s">
        <v>34</v>
      </c>
      <c r="C16" s="3" t="s">
        <v>33</v>
      </c>
      <c r="D16" s="20">
        <v>34979</v>
      </c>
      <c r="E16" s="4">
        <f t="shared" ca="1" si="0"/>
        <v>26</v>
      </c>
      <c r="F16" s="4" t="s">
        <v>109</v>
      </c>
      <c r="G16" s="9" t="s">
        <v>110</v>
      </c>
      <c r="H16" s="3" t="s">
        <v>112</v>
      </c>
      <c r="I16" s="19" t="s">
        <v>122</v>
      </c>
      <c r="J16" s="3" t="s">
        <v>51</v>
      </c>
      <c r="K16" s="7">
        <v>44013</v>
      </c>
      <c r="L16" s="8"/>
      <c r="M16" s="8"/>
    </row>
    <row r="17" spans="1:13" ht="18.75" customHeight="1" x14ac:dyDescent="0.15">
      <c r="A17" s="3">
        <v>16</v>
      </c>
      <c r="B17" s="3" t="s">
        <v>123</v>
      </c>
      <c r="C17" s="3" t="s">
        <v>35</v>
      </c>
      <c r="D17" s="20">
        <v>28989</v>
      </c>
      <c r="E17" s="4">
        <f t="shared" ca="1" si="0"/>
        <v>42</v>
      </c>
      <c r="F17" s="4" t="s">
        <v>124</v>
      </c>
      <c r="G17" s="9" t="s">
        <v>125</v>
      </c>
      <c r="H17" s="3" t="s">
        <v>126</v>
      </c>
      <c r="I17" s="19" t="s">
        <v>127</v>
      </c>
      <c r="J17" s="3" t="s">
        <v>54</v>
      </c>
      <c r="K17" s="7">
        <v>44184</v>
      </c>
      <c r="L17" s="8"/>
      <c r="M17" s="8"/>
    </row>
    <row r="18" spans="1:13" ht="18.75" customHeight="1" x14ac:dyDescent="0.15">
      <c r="A18" s="3">
        <v>17</v>
      </c>
      <c r="B18" s="3" t="s">
        <v>37</v>
      </c>
      <c r="C18" s="6" t="s">
        <v>36</v>
      </c>
      <c r="D18" s="21">
        <v>31640</v>
      </c>
      <c r="E18" s="4">
        <f t="shared" ca="1" si="0"/>
        <v>35</v>
      </c>
      <c r="F18" s="4" t="s">
        <v>128</v>
      </c>
      <c r="G18" s="5" t="s">
        <v>129</v>
      </c>
      <c r="H18" s="6" t="s">
        <v>130</v>
      </c>
      <c r="I18" s="19" t="s">
        <v>131</v>
      </c>
      <c r="J18" s="3" t="s">
        <v>53</v>
      </c>
      <c r="K18" s="7">
        <v>44206</v>
      </c>
      <c r="L18" s="8"/>
      <c r="M18" s="8"/>
    </row>
    <row r="19" spans="1:13" ht="18.75" customHeight="1" x14ac:dyDescent="0.15">
      <c r="A19" s="3">
        <v>18</v>
      </c>
      <c r="B19" s="3" t="s">
        <v>39</v>
      </c>
      <c r="C19" s="6" t="s">
        <v>38</v>
      </c>
      <c r="D19" s="21">
        <v>27232</v>
      </c>
      <c r="E19" s="4">
        <f t="shared" ca="1" si="0"/>
        <v>47</v>
      </c>
      <c r="F19" s="4" t="s">
        <v>132</v>
      </c>
      <c r="G19" s="5" t="s">
        <v>133</v>
      </c>
      <c r="H19" s="6" t="s">
        <v>134</v>
      </c>
      <c r="I19" s="19" t="s">
        <v>135</v>
      </c>
      <c r="J19" s="3" t="s">
        <v>49</v>
      </c>
      <c r="K19" s="7">
        <v>44230</v>
      </c>
      <c r="L19" s="8"/>
      <c r="M19" s="8"/>
    </row>
    <row r="20" spans="1:13" ht="18.75" customHeight="1" x14ac:dyDescent="0.15">
      <c r="A20" s="3">
        <v>19</v>
      </c>
      <c r="B20" s="3" t="s">
        <v>40</v>
      </c>
      <c r="C20" s="6" t="s">
        <v>25</v>
      </c>
      <c r="D20" s="21">
        <v>20601</v>
      </c>
      <c r="E20" s="4">
        <f t="shared" ca="1" si="0"/>
        <v>65</v>
      </c>
      <c r="F20" s="4" t="s">
        <v>136</v>
      </c>
      <c r="G20" s="5" t="s">
        <v>137</v>
      </c>
      <c r="H20" s="6" t="s">
        <v>98</v>
      </c>
      <c r="I20" s="19" t="s">
        <v>138</v>
      </c>
      <c r="J20" s="3" t="s">
        <v>55</v>
      </c>
      <c r="K20" s="7">
        <v>44312</v>
      </c>
      <c r="L20" s="8"/>
      <c r="M20" s="8"/>
    </row>
    <row r="21" spans="1:13" ht="18.75" customHeight="1" x14ac:dyDescent="0.15">
      <c r="A21" s="3">
        <v>20</v>
      </c>
      <c r="B21" s="3" t="s">
        <v>42</v>
      </c>
      <c r="C21" s="6" t="s">
        <v>41</v>
      </c>
      <c r="D21" s="21">
        <v>32961</v>
      </c>
      <c r="E21" s="4">
        <f t="shared" ca="1" si="0"/>
        <v>31</v>
      </c>
      <c r="F21" s="4" t="s">
        <v>139</v>
      </c>
      <c r="G21" s="5" t="s">
        <v>140</v>
      </c>
      <c r="H21" s="6" t="s">
        <v>141</v>
      </c>
      <c r="I21" s="19" t="s">
        <v>142</v>
      </c>
      <c r="J21" s="3" t="s">
        <v>52</v>
      </c>
      <c r="K21" s="7">
        <v>44355</v>
      </c>
      <c r="L21" s="8"/>
      <c r="M21" s="8"/>
    </row>
    <row r="22" spans="1:13" ht="18.75" customHeight="1" x14ac:dyDescent="0.15">
      <c r="A22" s="3">
        <v>21</v>
      </c>
      <c r="B22" s="3" t="s">
        <v>44</v>
      </c>
      <c r="C22" s="6" t="s">
        <v>43</v>
      </c>
      <c r="D22" s="21">
        <v>31008</v>
      </c>
      <c r="E22" s="4">
        <f t="shared" ca="1" si="0"/>
        <v>37</v>
      </c>
      <c r="F22" s="4" t="s">
        <v>143</v>
      </c>
      <c r="G22" s="5" t="s">
        <v>144</v>
      </c>
      <c r="H22" s="6" t="s">
        <v>145</v>
      </c>
      <c r="I22" s="19" t="s">
        <v>146</v>
      </c>
      <c r="J22" s="3" t="s">
        <v>53</v>
      </c>
      <c r="K22" s="10">
        <v>44422</v>
      </c>
      <c r="L22" s="8"/>
      <c r="M22" s="8"/>
    </row>
    <row r="23" spans="1:13" ht="18.75" customHeight="1" x14ac:dyDescent="0.15">
      <c r="L23" s="8"/>
      <c r="M23" s="8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1"/>
  <sheetViews>
    <sheetView workbookViewId="0">
      <selection activeCell="B2" sqref="B2"/>
    </sheetView>
  </sheetViews>
  <sheetFormatPr defaultRowHeight="13.5" x14ac:dyDescent="0.15"/>
  <cols>
    <col min="1" max="1" width="13.125" customWidth="1"/>
    <col min="2" max="2" width="12.625" customWidth="1"/>
    <col min="3" max="3" width="7.5" style="12" customWidth="1"/>
    <col min="4" max="4" width="12.375" customWidth="1"/>
    <col min="5" max="5" width="11" customWidth="1"/>
    <col min="6" max="6" width="5.25" style="12" customWidth="1"/>
    <col min="7" max="7" width="8.625" style="12" customWidth="1"/>
    <col min="8" max="8" width="28.625" customWidth="1"/>
    <col min="9" max="9" width="14.375" customWidth="1"/>
    <col min="10" max="10" width="5.875" customWidth="1"/>
  </cols>
  <sheetData>
    <row r="1" spans="1:10" ht="21" customHeight="1" thickBot="1" x14ac:dyDescent="0.2">
      <c r="A1" s="26" t="s">
        <v>45</v>
      </c>
      <c r="B1" s="27" t="s">
        <v>52</v>
      </c>
    </row>
    <row r="2" spans="1:10" ht="18.75" customHeight="1" x14ac:dyDescent="0.15">
      <c r="A2" s="14" t="s">
        <v>57</v>
      </c>
      <c r="B2" s="15">
        <f>_xlfn.AGGREGATE(3,6,A6:A10)</f>
        <v>4</v>
      </c>
    </row>
    <row r="3" spans="1:10" ht="18.75" customHeight="1" x14ac:dyDescent="0.15">
      <c r="A3" s="14" t="s">
        <v>56</v>
      </c>
      <c r="B3" s="16">
        <f ca="1">_xlfn.AGGREGATE(1,6,F6:F10)</f>
        <v>51.25</v>
      </c>
    </row>
    <row r="4" spans="1:10" ht="18.75" customHeight="1" thickBot="1" x14ac:dyDescent="0.2"/>
    <row r="5" spans="1:10" ht="18.75" customHeight="1" thickBot="1" x14ac:dyDescent="0.2">
      <c r="A5" s="22" t="s">
        <v>61</v>
      </c>
      <c r="B5" s="44" t="s">
        <v>5</v>
      </c>
      <c r="C5" s="40" t="s">
        <v>58</v>
      </c>
      <c r="D5" s="23" t="s">
        <v>1</v>
      </c>
      <c r="E5" s="23" t="s">
        <v>2</v>
      </c>
      <c r="F5" s="23" t="s">
        <v>3</v>
      </c>
      <c r="G5" s="23" t="s">
        <v>59</v>
      </c>
      <c r="H5" s="24" t="s">
        <v>147</v>
      </c>
      <c r="I5" s="25" t="s">
        <v>4</v>
      </c>
    </row>
    <row r="6" spans="1:10" ht="21" customHeight="1" thickTop="1" x14ac:dyDescent="0.15">
      <c r="A6" s="28" t="str">
        <f>VLOOKUP(SMALL($J$6:$J$26,ROW(A1)),会員名簿!$A$2:$K$22,9,0)</f>
        <v>1010-11-002</v>
      </c>
      <c r="B6" s="45">
        <f>VLOOKUP(SMALL($J$6:$J$26,ROW(B1)),会員名簿!$A$2:$K$22,11,0)</f>
        <v>42959</v>
      </c>
      <c r="C6" s="41" t="str">
        <f>VLOOKUP(SMALL($J$6:$J$26,ROW(C1)),会員名簿!$A$2:$K$22,2,0)</f>
        <v>MW002</v>
      </c>
      <c r="D6" s="30" t="str">
        <f>VLOOKUP(SMALL($J$6:$J$26,ROW(D1)),会員名簿!$A$2:$K$22,3,0)</f>
        <v>大塚澪</v>
      </c>
      <c r="E6" s="29">
        <f>VLOOKUP(SMALL($J$6:$J$26,ROW(E1)),会員名簿!$A$2:$K$22,4,0)</f>
        <v>25752</v>
      </c>
      <c r="F6" s="31">
        <f ca="1">VLOOKUP(SMALL($J$6:$J$26,ROW(F1)),会員名簿!$A$2:$K$22,5,0)</f>
        <v>51</v>
      </c>
      <c r="G6" s="30" t="str">
        <f>VLOOKUP(SMALL($J$6:$J$26,ROW(G1)),会員名簿!$A$2:$K$22,6,0)</f>
        <v>471-0835</v>
      </c>
      <c r="H6" s="30" t="str">
        <f>VLOOKUP(SMALL($J$6:$J$26,ROW(H1)),会員名簿!$A$2:$K$22,7,0)</f>
        <v>愛知県豊田市曙町＊＊＊</v>
      </c>
      <c r="I6" s="30" t="str">
        <f>VLOOKUP(SMALL($J$6:$J$26,ROW(I1)),会員名簿!$A$2:$K$22,8,0)</f>
        <v>070-****-0002</v>
      </c>
      <c r="J6" t="str">
        <f>IF(会員名簿!J2=$B$1,ROW(A1),"")</f>
        <v/>
      </c>
    </row>
    <row r="7" spans="1:10" ht="21" customHeight="1" x14ac:dyDescent="0.15">
      <c r="A7" s="32" t="str">
        <f>VLOOKUP(SMALL($J$6:$J$26,ROW(A2)),会員名簿!$A$2:$K$22,9,0)</f>
        <v>1070-17-008</v>
      </c>
      <c r="B7" s="46">
        <f>VLOOKUP(SMALL($J$6:$J$26,ROW(B2)),会員名簿!$A$2:$K$22,11,0)</f>
        <v>43580</v>
      </c>
      <c r="C7" s="42" t="str">
        <f>VLOOKUP(SMALL($J$6:$J$26,ROW(C2)),会員名簿!$A$2:$K$22,2,0)</f>
        <v>MW007</v>
      </c>
      <c r="D7" s="34" t="str">
        <f>VLOOKUP(SMALL($J$6:$J$26,ROW(D2)),会員名簿!$A$2:$K$22,3,0)</f>
        <v>久米佑一朗</v>
      </c>
      <c r="E7" s="33">
        <f>VLOOKUP(SMALL($J$6:$J$26,ROW(E2)),会員名簿!$A$2:$K$22,4,0)</f>
        <v>20901</v>
      </c>
      <c r="F7" s="35">
        <f ca="1">VLOOKUP(SMALL($J$6:$J$26,ROW(F2)),会員名簿!$A$2:$K$22,5,0)</f>
        <v>64</v>
      </c>
      <c r="G7" s="34" t="str">
        <f>VLOOKUP(SMALL($J$6:$J$26,ROW(G2)),会員名簿!$A$2:$K$22,6,0)</f>
        <v>104-0044</v>
      </c>
      <c r="H7" s="34" t="str">
        <f>VLOOKUP(SMALL($J$6:$J$26,ROW(H2)),会員名簿!$A$2:$K$22,7,0)</f>
        <v>東京都中央区明石町＊＊＊</v>
      </c>
      <c r="I7" s="34" t="str">
        <f>VLOOKUP(SMALL($J$6:$J$26,ROW(I2)),会員名簿!$A$2:$K$22,8,0)</f>
        <v>070-****-0201</v>
      </c>
      <c r="J7">
        <f>IF(会員名簿!J3=$B$1,ROW(A2),"")</f>
        <v>2</v>
      </c>
    </row>
    <row r="8" spans="1:10" ht="21" customHeight="1" x14ac:dyDescent="0.15">
      <c r="A8" s="32" t="str">
        <f>VLOOKUP(SMALL($J$6:$J$26,ROW(A3)),会員名簿!$A$2:$K$22,9,0)</f>
        <v>1130-23-014</v>
      </c>
      <c r="B8" s="46">
        <f>VLOOKUP(SMALL($J$6:$J$26,ROW(B3)),会員名簿!$A$2:$K$22,11,0)</f>
        <v>43958</v>
      </c>
      <c r="C8" s="42" t="str">
        <f>VLOOKUP(SMALL($J$6:$J$26,ROW(C3)),会員名簿!$A$2:$K$22,2,0)</f>
        <v>MW014</v>
      </c>
      <c r="D8" s="34" t="str">
        <f>VLOOKUP(SMALL($J$6:$J$26,ROW(D3)),会員名簿!$A$2:$K$22,3,0)</f>
        <v>長谷川由美子</v>
      </c>
      <c r="E8" s="33">
        <f>VLOOKUP(SMALL($J$6:$J$26,ROW(E3)),会員名簿!$A$2:$K$22,4,0)</f>
        <v>22737</v>
      </c>
      <c r="F8" s="35">
        <f ca="1">VLOOKUP(SMALL($J$6:$J$26,ROW(F3)),会員名簿!$A$2:$K$22,5,0)</f>
        <v>59</v>
      </c>
      <c r="G8" s="34" t="str">
        <f>VLOOKUP(SMALL($J$6:$J$26,ROW(G3)),会員名簿!$A$2:$K$22,6,0)</f>
        <v>123-0842</v>
      </c>
      <c r="H8" s="34" t="str">
        <f>VLOOKUP(SMALL($J$6:$J$26,ROW(H3)),会員名簿!$A$2:$K$22,7,0)</f>
        <v>東京都足立区栗原＊＊＊</v>
      </c>
      <c r="I8" s="34" t="str">
        <f>VLOOKUP(SMALL($J$6:$J$26,ROW(I3)),会員名簿!$A$2:$K$22,8,0)</f>
        <v>080-****-0002</v>
      </c>
      <c r="J8" t="str">
        <f>IF(会員名簿!J4=$B$1,ROW(A3),"")</f>
        <v/>
      </c>
    </row>
    <row r="9" spans="1:10" ht="21" customHeight="1" x14ac:dyDescent="0.15">
      <c r="A9" s="32" t="str">
        <f>VLOOKUP(SMALL($J$6:$J$26,ROW(A4)),会員名簿!$A$2:$K$22,9,0)</f>
        <v>1200-30-021</v>
      </c>
      <c r="B9" s="46">
        <f>VLOOKUP(SMALL($J$6:$J$26,ROW(B4)),会員名簿!$A$2:$K$22,11,0)</f>
        <v>44355</v>
      </c>
      <c r="C9" s="42" t="str">
        <f>VLOOKUP(SMALL($J$6:$J$26,ROW(C4)),会員名簿!$A$2:$K$22,2,0)</f>
        <v>MW021</v>
      </c>
      <c r="D9" s="34" t="str">
        <f>VLOOKUP(SMALL($J$6:$J$26,ROW(D4)),会員名簿!$A$2:$K$22,3,0)</f>
        <v>渡部綾乃</v>
      </c>
      <c r="E9" s="33">
        <f>VLOOKUP(SMALL($J$6:$J$26,ROW(E4)),会員名簿!$A$2:$K$22,4,0)</f>
        <v>32961</v>
      </c>
      <c r="F9" s="35">
        <f ca="1">VLOOKUP(SMALL($J$6:$J$26,ROW(F4)),会員名簿!$A$2:$K$22,5,0)</f>
        <v>31</v>
      </c>
      <c r="G9" s="34" t="str">
        <f>VLOOKUP(SMALL($J$6:$J$26,ROW(G4)),会員名簿!$A$2:$K$22,6,0)</f>
        <v>462-0858</v>
      </c>
      <c r="H9" s="34" t="str">
        <f>VLOOKUP(SMALL($J$6:$J$26,ROW(H4)),会員名簿!$A$2:$K$22,7,0)</f>
        <v>愛知県名古屋市北区大蔵町＊＊＊</v>
      </c>
      <c r="I9" s="34" t="str">
        <f>VLOOKUP(SMALL($J$6:$J$26,ROW(I4)),会員名簿!$A$2:$K$22,8,0)</f>
        <v>090-****-0103</v>
      </c>
      <c r="J9" t="str">
        <f>IF(会員名簿!J5=$B$1,ROW(A4),"")</f>
        <v/>
      </c>
    </row>
    <row r="10" spans="1:10" ht="21" customHeight="1" thickBot="1" x14ac:dyDescent="0.2">
      <c r="A10" s="36" t="e">
        <f>VLOOKUP(SMALL($J$6:$J$26,ROW(A5)),会員名簿!$A$2:$K$22,9,0)</f>
        <v>#NUM!</v>
      </c>
      <c r="B10" s="47" t="e">
        <f>VLOOKUP(SMALL($J$6:$J$26,ROW(B5)),会員名簿!$A$2:$K$22,11,0)</f>
        <v>#NUM!</v>
      </c>
      <c r="C10" s="43" t="e">
        <f>VLOOKUP(SMALL($J$6:$J$26,ROW(C5)),会員名簿!$A$2:$K$22,2,0)</f>
        <v>#NUM!</v>
      </c>
      <c r="D10" s="38" t="e">
        <f>VLOOKUP(SMALL($J$6:$J$26,ROW(D5)),会員名簿!$A$2:$K$22,3,0)</f>
        <v>#NUM!</v>
      </c>
      <c r="E10" s="37" t="e">
        <f>VLOOKUP(SMALL($J$6:$J$26,ROW(E5)),会員名簿!$A$2:$K$22,4,0)</f>
        <v>#NUM!</v>
      </c>
      <c r="F10" s="39" t="e">
        <f>VLOOKUP(SMALL($J$6:$J$26,ROW(F5)),会員名簿!$A$2:$K$22,5,0)</f>
        <v>#NUM!</v>
      </c>
      <c r="G10" s="38" t="e">
        <f>VLOOKUP(SMALL($J$6:$J$26,ROW(G5)),会員名簿!$A$2:$K$22,6,0)</f>
        <v>#NUM!</v>
      </c>
      <c r="H10" s="38" t="e">
        <f>VLOOKUP(SMALL($J$6:$J$26,ROW(H5)),会員名簿!$A$2:$K$22,7,0)</f>
        <v>#NUM!</v>
      </c>
      <c r="I10" s="38" t="e">
        <f>VLOOKUP(SMALL($J$6:$J$26,ROW(I5)),会員名簿!$A$2:$K$22,8,0)</f>
        <v>#NUM!</v>
      </c>
      <c r="J10" t="str">
        <f>IF(会員名簿!J6=$B$1,ROW(A5),"")</f>
        <v/>
      </c>
    </row>
    <row r="11" spans="1:10" ht="18.75" customHeight="1" x14ac:dyDescent="0.15">
      <c r="J11" t="str">
        <f>IF(会員名簿!J7=$B$1,ROW(A6),"")</f>
        <v/>
      </c>
    </row>
    <row r="12" spans="1:10" ht="18.75" customHeight="1" x14ac:dyDescent="0.15">
      <c r="J12">
        <f>IF(会員名簿!J8=$B$1,ROW(A7),"")</f>
        <v>7</v>
      </c>
    </row>
    <row r="13" spans="1:10" ht="18.75" customHeight="1" x14ac:dyDescent="0.15">
      <c r="J13" t="str">
        <f>IF(会員名簿!J9=$B$1,ROW(A8),"")</f>
        <v/>
      </c>
    </row>
    <row r="14" spans="1:10" ht="18.75" customHeight="1" x14ac:dyDescent="0.15">
      <c r="J14" t="str">
        <f>IF(会員名簿!J10=$B$1,ROW(A9),"")</f>
        <v/>
      </c>
    </row>
    <row r="15" spans="1:10" ht="18.75" customHeight="1" x14ac:dyDescent="0.15">
      <c r="J15" t="str">
        <f>IF(会員名簿!J11=$B$1,ROW(A10),"")</f>
        <v/>
      </c>
    </row>
    <row r="16" spans="1:10" ht="18.75" customHeight="1" x14ac:dyDescent="0.15">
      <c r="J16" t="str">
        <f>IF(会員名簿!J12=$B$1,ROW(A11),"")</f>
        <v/>
      </c>
    </row>
    <row r="17" spans="10:10" ht="18.75" customHeight="1" x14ac:dyDescent="0.15">
      <c r="J17" t="str">
        <f>IF(会員名簿!J13=$B$1,ROW(A12),"")</f>
        <v/>
      </c>
    </row>
    <row r="18" spans="10:10" ht="18.75" customHeight="1" x14ac:dyDescent="0.15">
      <c r="J18" t="str">
        <f>IF(会員名簿!J14=$B$1,ROW(A13),"")</f>
        <v/>
      </c>
    </row>
    <row r="19" spans="10:10" ht="18.75" customHeight="1" x14ac:dyDescent="0.15">
      <c r="J19">
        <f>IF(会員名簿!J15=$B$1,ROW(A14),"")</f>
        <v>14</v>
      </c>
    </row>
    <row r="20" spans="10:10" ht="18.75" customHeight="1" x14ac:dyDescent="0.15">
      <c r="J20" t="str">
        <f>IF(会員名簿!J16=$B$1,ROW(A15),"")</f>
        <v/>
      </c>
    </row>
    <row r="21" spans="10:10" ht="18.75" customHeight="1" x14ac:dyDescent="0.15">
      <c r="J21" t="str">
        <f>IF(会員名簿!J17=$B$1,ROW(A16),"")</f>
        <v/>
      </c>
    </row>
    <row r="22" spans="10:10" ht="18.75" customHeight="1" x14ac:dyDescent="0.15">
      <c r="J22" t="str">
        <f>IF(会員名簿!J18=$B$1,ROW(A17),"")</f>
        <v/>
      </c>
    </row>
    <row r="23" spans="10:10" ht="18.75" customHeight="1" x14ac:dyDescent="0.15">
      <c r="J23" t="str">
        <f>IF(会員名簿!J19=$B$1,ROW(A18),"")</f>
        <v/>
      </c>
    </row>
    <row r="24" spans="10:10" ht="18.75" customHeight="1" x14ac:dyDescent="0.15">
      <c r="J24" t="str">
        <f>IF(会員名簿!J20=$B$1,ROW(A19),"")</f>
        <v/>
      </c>
    </row>
    <row r="25" spans="10:10" ht="18.75" customHeight="1" x14ac:dyDescent="0.15">
      <c r="J25">
        <f>IF(会員名簿!J21=$B$1,ROW(A20),"")</f>
        <v>20</v>
      </c>
    </row>
    <row r="26" spans="10:10" ht="18.75" customHeight="1" x14ac:dyDescent="0.15">
      <c r="J26" t="str">
        <f>IF(会員名簿!J22=$B$1,ROW(A21),"")</f>
        <v/>
      </c>
    </row>
    <row r="27" spans="10:10" ht="18.75" customHeight="1" x14ac:dyDescent="0.15"/>
    <row r="28" spans="10:10" ht="18.75" customHeight="1" x14ac:dyDescent="0.15"/>
    <row r="29" spans="10:10" ht="18.75" customHeight="1" x14ac:dyDescent="0.15"/>
    <row r="30" spans="10:10" ht="18.75" customHeight="1" x14ac:dyDescent="0.15"/>
    <row r="31" spans="10:10" ht="18.75" customHeight="1" x14ac:dyDescent="0.15"/>
    <row r="32" spans="10:10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  <row r="40" ht="18.75" customHeight="1" x14ac:dyDescent="0.15"/>
    <row r="41" ht="18.75" customHeight="1" x14ac:dyDescent="0.15"/>
    <row r="42" ht="18.75" customHeight="1" x14ac:dyDescent="0.15"/>
    <row r="43" ht="18.75" customHeight="1" x14ac:dyDescent="0.15"/>
    <row r="44" ht="18.75" customHeight="1" x14ac:dyDescent="0.15"/>
    <row r="45" ht="18.75" customHeight="1" x14ac:dyDescent="0.15"/>
    <row r="46" ht="18.75" customHeight="1" x14ac:dyDescent="0.15"/>
    <row r="47" ht="18.75" customHeight="1" x14ac:dyDescent="0.15"/>
    <row r="48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  <row r="64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</sheetData>
  <phoneticPr fontId="1"/>
  <conditionalFormatting sqref="A6:I10">
    <cfRule type="containsErrors" dxfId="7" priority="1">
      <formula>ISERROR(A6)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71"/>
  <sheetViews>
    <sheetView tabSelected="1" workbookViewId="0">
      <selection activeCell="L21" sqref="L21"/>
    </sheetView>
  </sheetViews>
  <sheetFormatPr defaultRowHeight="13.5" x14ac:dyDescent="0.15"/>
  <cols>
    <col min="1" max="1" width="13.125" customWidth="1"/>
    <col min="2" max="2" width="12.625" customWidth="1"/>
    <col min="3" max="3" width="7.5" style="12" customWidth="1"/>
    <col min="4" max="4" width="12.375" customWidth="1"/>
    <col min="5" max="5" width="11" customWidth="1"/>
    <col min="6" max="6" width="5.25" style="12" customWidth="1"/>
    <col min="7" max="7" width="8.625" style="12" customWidth="1"/>
    <col min="8" max="8" width="28.625" customWidth="1"/>
    <col min="9" max="9" width="14.375" customWidth="1"/>
    <col min="10" max="10" width="5.875" customWidth="1"/>
  </cols>
  <sheetData>
    <row r="1" spans="1:10" ht="21" customHeight="1" thickBot="1" x14ac:dyDescent="0.2">
      <c r="A1" s="26" t="s">
        <v>45</v>
      </c>
      <c r="B1" s="27" t="s">
        <v>54</v>
      </c>
    </row>
    <row r="2" spans="1:10" ht="18.75" customHeight="1" x14ac:dyDescent="0.15">
      <c r="A2" s="14" t="s">
        <v>57</v>
      </c>
      <c r="B2" s="15">
        <f>_xlfn.AGGREGATE(3,6,A6:A10)</f>
        <v>2</v>
      </c>
    </row>
    <row r="3" spans="1:10" ht="18.75" customHeight="1" x14ac:dyDescent="0.15">
      <c r="A3" s="14" t="s">
        <v>56</v>
      </c>
      <c r="B3" s="16">
        <f ca="1">_xlfn.AGGREGATE(1,6,F6:F10)</f>
        <v>47.5</v>
      </c>
    </row>
    <row r="4" spans="1:10" ht="18.75" customHeight="1" thickBot="1" x14ac:dyDescent="0.2"/>
    <row r="5" spans="1:10" ht="18.75" customHeight="1" thickBot="1" x14ac:dyDescent="0.2">
      <c r="A5" s="22" t="s">
        <v>61</v>
      </c>
      <c r="B5" s="44" t="s">
        <v>5</v>
      </c>
      <c r="C5" s="40" t="s">
        <v>58</v>
      </c>
      <c r="D5" s="23" t="s">
        <v>1</v>
      </c>
      <c r="E5" s="23" t="s">
        <v>2</v>
      </c>
      <c r="F5" s="23" t="s">
        <v>3</v>
      </c>
      <c r="G5" s="23" t="s">
        <v>59</v>
      </c>
      <c r="H5" s="24" t="s">
        <v>60</v>
      </c>
      <c r="I5" s="25" t="s">
        <v>4</v>
      </c>
    </row>
    <row r="6" spans="1:10" ht="21" customHeight="1" thickTop="1" x14ac:dyDescent="0.15">
      <c r="A6" s="28" t="str">
        <f>VLOOKUP(SMALL($J$6:$J$26,ROW(A1)),会員名簿!$A$2:$K$22,9,0)</f>
        <v>1000-10-001</v>
      </c>
      <c r="B6" s="45">
        <f>VLOOKUP(SMALL($J$6:$J$26,ROW(B1)),会員名簿!$A$2:$K$22,11,0)</f>
        <v>42786</v>
      </c>
      <c r="C6" s="41" t="str">
        <f>VLOOKUP(SMALL($J$6:$J$26,ROW(C1)),会員名簿!$A$2:$K$22,2,0)</f>
        <v>MW001</v>
      </c>
      <c r="D6" s="30" t="str">
        <f>VLOOKUP(SMALL($J$6:$J$26,ROW(D1)),会員名簿!$A$2:$K$22,3,0)</f>
        <v>種田久美子</v>
      </c>
      <c r="E6" s="29">
        <f>VLOOKUP(SMALL($J$6:$J$26,ROW(E1)),会員名簿!$A$2:$K$22,4,0)</f>
        <v>24833</v>
      </c>
      <c r="F6" s="31">
        <f ca="1">VLOOKUP(SMALL($J$6:$J$26,ROW(F1)),会員名簿!$A$2:$K$22,5,0)</f>
        <v>53</v>
      </c>
      <c r="G6" s="30" t="str">
        <f>VLOOKUP(SMALL($J$6:$J$26,ROW(G1)),会員名簿!$A$2:$K$22,6,0)</f>
        <v>263-5552</v>
      </c>
      <c r="H6" s="30" t="str">
        <f>VLOOKUP(SMALL($J$6:$J$26,ROW(H1)),会員名簿!$A$2:$K$22,7,0)</f>
        <v>千葉県千葉市稲毛区あやめ台＊＊＊</v>
      </c>
      <c r="I6" s="30" t="str">
        <f>VLOOKUP(SMALL($J$6:$J$26,ROW(I1)),会員名簿!$A$2:$K$22,8,0)</f>
        <v>090-****-0001</v>
      </c>
      <c r="J6">
        <f>IF(会員名簿!J2=$B$1,ROW(A1),"")</f>
        <v>1</v>
      </c>
    </row>
    <row r="7" spans="1:10" ht="21" customHeight="1" x14ac:dyDescent="0.15">
      <c r="A7" s="32" t="str">
        <f>VLOOKUP(SMALL($J$6:$J$26,ROW(A2)),会員名簿!$A$2:$K$22,9,0)</f>
        <v>1160-26-017</v>
      </c>
      <c r="B7" s="46">
        <f>VLOOKUP(SMALL($J$6:$J$26,ROW(B2)),会員名簿!$A$2:$K$22,11,0)</f>
        <v>44184</v>
      </c>
      <c r="C7" s="42" t="str">
        <f>VLOOKUP(SMALL($J$6:$J$26,ROW(C2)),会員名簿!$A$2:$K$22,2,0)</f>
        <v>MW017</v>
      </c>
      <c r="D7" s="34" t="str">
        <f>VLOOKUP(SMALL($J$6:$J$26,ROW(D2)),会員名簿!$A$2:$K$22,3,0)</f>
        <v>甲斐健太</v>
      </c>
      <c r="E7" s="33">
        <f>VLOOKUP(SMALL($J$6:$J$26,ROW(E2)),会員名簿!$A$2:$K$22,4,0)</f>
        <v>28989</v>
      </c>
      <c r="F7" s="35">
        <f ca="1">VLOOKUP(SMALL($J$6:$J$26,ROW(F2)),会員名簿!$A$2:$K$22,5,0)</f>
        <v>42</v>
      </c>
      <c r="G7" s="34" t="str">
        <f>VLOOKUP(SMALL($J$6:$J$26,ROW(G2)),会員名簿!$A$2:$K$22,6,0)</f>
        <v>350-1126</v>
      </c>
      <c r="H7" s="34" t="str">
        <f>VLOOKUP(SMALL($J$6:$J$26,ROW(H2)),会員名簿!$A$2:$K$22,7,0)</f>
        <v>埼玉県川越市旭町＊＊＊</v>
      </c>
      <c r="I7" s="34" t="str">
        <f>VLOOKUP(SMALL($J$6:$J$26,ROW(I2)),会員名簿!$A$2:$K$22,8,0)</f>
        <v>090-****-0100</v>
      </c>
      <c r="J7" t="str">
        <f>IF(会員名簿!J3=$B$1,ROW(A2),"")</f>
        <v/>
      </c>
    </row>
    <row r="8" spans="1:10" ht="21" customHeight="1" x14ac:dyDescent="0.15">
      <c r="A8" s="32" t="e">
        <f>VLOOKUP(SMALL($J$6:$J$26,ROW(A3)),会員名簿!$A$2:$K$22,9,0)</f>
        <v>#NUM!</v>
      </c>
      <c r="B8" s="46" t="e">
        <f>VLOOKUP(SMALL($J$6:$J$26,ROW(B3)),会員名簿!$A$2:$K$22,11,0)</f>
        <v>#NUM!</v>
      </c>
      <c r="C8" s="42" t="e">
        <f>VLOOKUP(SMALL($J$6:$J$26,ROW(C3)),会員名簿!$A$2:$K$22,2,0)</f>
        <v>#NUM!</v>
      </c>
      <c r="D8" s="34" t="e">
        <f>VLOOKUP(SMALL($J$6:$J$26,ROW(D3)),会員名簿!$A$2:$K$22,3,0)</f>
        <v>#NUM!</v>
      </c>
      <c r="E8" s="33" t="e">
        <f>VLOOKUP(SMALL($J$6:$J$26,ROW(E3)),会員名簿!$A$2:$K$22,4,0)</f>
        <v>#NUM!</v>
      </c>
      <c r="F8" s="35" t="e">
        <f>VLOOKUP(SMALL($J$6:$J$26,ROW(F3)),会員名簿!$A$2:$K$22,5,0)</f>
        <v>#NUM!</v>
      </c>
      <c r="G8" s="34" t="e">
        <f>VLOOKUP(SMALL($J$6:$J$26,ROW(G3)),会員名簿!$A$2:$K$22,6,0)</f>
        <v>#NUM!</v>
      </c>
      <c r="H8" s="34" t="e">
        <f>VLOOKUP(SMALL($J$6:$J$26,ROW(H3)),会員名簿!$A$2:$K$22,7,0)</f>
        <v>#NUM!</v>
      </c>
      <c r="I8" s="34" t="e">
        <f>VLOOKUP(SMALL($J$6:$J$26,ROW(I3)),会員名簿!$A$2:$K$22,8,0)</f>
        <v>#NUM!</v>
      </c>
      <c r="J8" t="str">
        <f>IF(会員名簿!J4=$B$1,ROW(A3),"")</f>
        <v/>
      </c>
    </row>
    <row r="9" spans="1:10" ht="21" customHeight="1" x14ac:dyDescent="0.15">
      <c r="A9" s="32" t="e">
        <f>VLOOKUP(SMALL($J$6:$J$26,ROW(A4)),会員名簿!$A$2:$K$22,9,0)</f>
        <v>#NUM!</v>
      </c>
      <c r="B9" s="46" t="e">
        <f>VLOOKUP(SMALL($J$6:$J$26,ROW(B4)),会員名簿!$A$2:$K$22,11,0)</f>
        <v>#NUM!</v>
      </c>
      <c r="C9" s="42" t="e">
        <f>VLOOKUP(SMALL($J$6:$J$26,ROW(C4)),会員名簿!$A$2:$K$22,2,0)</f>
        <v>#NUM!</v>
      </c>
      <c r="D9" s="34" t="e">
        <f>VLOOKUP(SMALL($J$6:$J$26,ROW(D4)),会員名簿!$A$2:$K$22,3,0)</f>
        <v>#NUM!</v>
      </c>
      <c r="E9" s="33" t="e">
        <f>VLOOKUP(SMALL($J$6:$J$26,ROW(E4)),会員名簿!$A$2:$K$22,4,0)</f>
        <v>#NUM!</v>
      </c>
      <c r="F9" s="35" t="e">
        <f>VLOOKUP(SMALL($J$6:$J$26,ROW(F4)),会員名簿!$A$2:$K$22,5,0)</f>
        <v>#NUM!</v>
      </c>
      <c r="G9" s="34" t="e">
        <f>VLOOKUP(SMALL($J$6:$J$26,ROW(G4)),会員名簿!$A$2:$K$22,6,0)</f>
        <v>#NUM!</v>
      </c>
      <c r="H9" s="34" t="e">
        <f>VLOOKUP(SMALL($J$6:$J$26,ROW(H4)),会員名簿!$A$2:$K$22,7,0)</f>
        <v>#NUM!</v>
      </c>
      <c r="I9" s="34" t="e">
        <f>VLOOKUP(SMALL($J$6:$J$26,ROW(I4)),会員名簿!$A$2:$K$22,8,0)</f>
        <v>#NUM!</v>
      </c>
      <c r="J9" t="str">
        <f>IF(会員名簿!J5=$B$1,ROW(A4),"")</f>
        <v/>
      </c>
    </row>
    <row r="10" spans="1:10" ht="21" customHeight="1" thickBot="1" x14ac:dyDescent="0.2">
      <c r="A10" s="36" t="e">
        <f>VLOOKUP(SMALL($J$6:$J$26,ROW(A5)),会員名簿!$A$2:$K$22,9,0)</f>
        <v>#NUM!</v>
      </c>
      <c r="B10" s="47" t="e">
        <f>VLOOKUP(SMALL($J$6:$J$26,ROW(B5)),会員名簿!$A$2:$K$22,11,0)</f>
        <v>#NUM!</v>
      </c>
      <c r="C10" s="43" t="e">
        <f>VLOOKUP(SMALL($J$6:$J$26,ROW(C5)),会員名簿!$A$2:$K$22,2,0)</f>
        <v>#NUM!</v>
      </c>
      <c r="D10" s="38" t="e">
        <f>VLOOKUP(SMALL($J$6:$J$26,ROW(D5)),会員名簿!$A$2:$K$22,3,0)</f>
        <v>#NUM!</v>
      </c>
      <c r="E10" s="37" t="e">
        <f>VLOOKUP(SMALL($J$6:$J$26,ROW(E5)),会員名簿!$A$2:$K$22,4,0)</f>
        <v>#NUM!</v>
      </c>
      <c r="F10" s="39" t="e">
        <f>VLOOKUP(SMALL($J$6:$J$26,ROW(F5)),会員名簿!$A$2:$K$22,5,0)</f>
        <v>#NUM!</v>
      </c>
      <c r="G10" s="38" t="e">
        <f>VLOOKUP(SMALL($J$6:$J$26,ROW(G5)),会員名簿!$A$2:$K$22,6,0)</f>
        <v>#NUM!</v>
      </c>
      <c r="H10" s="38" t="e">
        <f>VLOOKUP(SMALL($J$6:$J$26,ROW(H5)),会員名簿!$A$2:$K$22,7,0)</f>
        <v>#NUM!</v>
      </c>
      <c r="I10" s="38" t="e">
        <f>VLOOKUP(SMALL($J$6:$J$26,ROW(I5)),会員名簿!$A$2:$K$22,8,0)</f>
        <v>#NUM!</v>
      </c>
      <c r="J10" t="str">
        <f>IF(会員名簿!J6=$B$1,ROW(A5),"")</f>
        <v/>
      </c>
    </row>
    <row r="11" spans="1:10" ht="18.75" customHeight="1" x14ac:dyDescent="0.15">
      <c r="J11" t="str">
        <f>IF(会員名簿!J7=$B$1,ROW(A6),"")</f>
        <v/>
      </c>
    </row>
    <row r="12" spans="1:10" ht="18.75" customHeight="1" x14ac:dyDescent="0.15">
      <c r="J12" t="str">
        <f>IF(会員名簿!J8=$B$1,ROW(A7),"")</f>
        <v/>
      </c>
    </row>
    <row r="13" spans="1:10" ht="18.75" customHeight="1" x14ac:dyDescent="0.15">
      <c r="J13" t="str">
        <f>IF(会員名簿!J9=$B$1,ROW(A8),"")</f>
        <v/>
      </c>
    </row>
    <row r="14" spans="1:10" ht="18.75" customHeight="1" x14ac:dyDescent="0.15">
      <c r="J14" t="str">
        <f>IF(会員名簿!J10=$B$1,ROW(A9),"")</f>
        <v/>
      </c>
    </row>
    <row r="15" spans="1:10" ht="18.75" customHeight="1" x14ac:dyDescent="0.15">
      <c r="J15" t="str">
        <f>IF(会員名簿!J11=$B$1,ROW(A10),"")</f>
        <v/>
      </c>
    </row>
    <row r="16" spans="1:10" ht="18.75" customHeight="1" x14ac:dyDescent="0.15">
      <c r="J16" t="str">
        <f>IF(会員名簿!J12=$B$1,ROW(A11),"")</f>
        <v/>
      </c>
    </row>
    <row r="17" spans="10:10" ht="18.75" customHeight="1" x14ac:dyDescent="0.15">
      <c r="J17" t="str">
        <f>IF(会員名簿!J13=$B$1,ROW(A12),"")</f>
        <v/>
      </c>
    </row>
    <row r="18" spans="10:10" ht="18.75" customHeight="1" x14ac:dyDescent="0.15">
      <c r="J18" t="str">
        <f>IF(会員名簿!J14=$B$1,ROW(A13),"")</f>
        <v/>
      </c>
    </row>
    <row r="19" spans="10:10" ht="18.75" customHeight="1" x14ac:dyDescent="0.15">
      <c r="J19" t="str">
        <f>IF(会員名簿!J15=$B$1,ROW(A14),"")</f>
        <v/>
      </c>
    </row>
    <row r="20" spans="10:10" ht="18.75" customHeight="1" x14ac:dyDescent="0.15">
      <c r="J20" t="str">
        <f>IF(会員名簿!J16=$B$1,ROW(A15),"")</f>
        <v/>
      </c>
    </row>
    <row r="21" spans="10:10" ht="18.75" customHeight="1" x14ac:dyDescent="0.15">
      <c r="J21">
        <f>IF(会員名簿!J17=$B$1,ROW(A16),"")</f>
        <v>16</v>
      </c>
    </row>
    <row r="22" spans="10:10" ht="18.75" customHeight="1" x14ac:dyDescent="0.15">
      <c r="J22" t="str">
        <f>IF(会員名簿!J18=$B$1,ROW(A17),"")</f>
        <v/>
      </c>
    </row>
    <row r="23" spans="10:10" ht="18.75" customHeight="1" x14ac:dyDescent="0.15">
      <c r="J23" t="str">
        <f>IF(会員名簿!J19=$B$1,ROW(A18),"")</f>
        <v/>
      </c>
    </row>
    <row r="24" spans="10:10" ht="18.75" customHeight="1" x14ac:dyDescent="0.15">
      <c r="J24" t="str">
        <f>IF(会員名簿!J20=$B$1,ROW(A19),"")</f>
        <v/>
      </c>
    </row>
    <row r="25" spans="10:10" ht="18.75" customHeight="1" x14ac:dyDescent="0.15">
      <c r="J25" t="str">
        <f>IF(会員名簿!J21=$B$1,ROW(A20),"")</f>
        <v/>
      </c>
    </row>
    <row r="26" spans="10:10" ht="18.75" customHeight="1" x14ac:dyDescent="0.15">
      <c r="J26" t="str">
        <f>IF(会員名簿!J22=$B$1,ROW(A21),"")</f>
        <v/>
      </c>
    </row>
    <row r="27" spans="10:10" ht="18.75" customHeight="1" x14ac:dyDescent="0.15"/>
    <row r="28" spans="10:10" ht="18.75" customHeight="1" x14ac:dyDescent="0.15"/>
    <row r="29" spans="10:10" ht="18.75" customHeight="1" x14ac:dyDescent="0.15"/>
    <row r="30" spans="10:10" ht="18.75" customHeight="1" x14ac:dyDescent="0.15"/>
    <row r="31" spans="10:10" ht="18.75" customHeight="1" x14ac:dyDescent="0.15"/>
    <row r="32" spans="10:10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  <row r="40" ht="18.75" customHeight="1" x14ac:dyDescent="0.15"/>
    <row r="41" ht="18.75" customHeight="1" x14ac:dyDescent="0.15"/>
    <row r="42" ht="18.75" customHeight="1" x14ac:dyDescent="0.15"/>
    <row r="43" ht="18.75" customHeight="1" x14ac:dyDescent="0.15"/>
    <row r="44" ht="18.75" customHeight="1" x14ac:dyDescent="0.15"/>
    <row r="45" ht="18.75" customHeight="1" x14ac:dyDescent="0.15"/>
    <row r="46" ht="18.75" customHeight="1" x14ac:dyDescent="0.15"/>
    <row r="47" ht="18.75" customHeight="1" x14ac:dyDescent="0.15"/>
    <row r="48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  <row r="64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</sheetData>
  <phoneticPr fontId="1"/>
  <conditionalFormatting sqref="A6:I10">
    <cfRule type="containsErrors" dxfId="6" priority="1">
      <formula>ISERROR(A6)</formula>
    </cfRule>
  </conditionalFormatting>
  <pageMargins left="0.7" right="0.7" top="0.75" bottom="0.75" header="0.3" footer="0.3"/>
  <ignoredErrors>
    <ignoredError sqref="A8:I10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71"/>
  <sheetViews>
    <sheetView workbookViewId="0">
      <selection activeCell="B3" sqref="B3"/>
    </sheetView>
  </sheetViews>
  <sheetFormatPr defaultRowHeight="13.5" x14ac:dyDescent="0.15"/>
  <cols>
    <col min="1" max="1" width="13.125" customWidth="1"/>
    <col min="2" max="2" width="12.625" customWidth="1"/>
    <col min="3" max="3" width="7.5" style="12" customWidth="1"/>
    <col min="4" max="4" width="12.375" customWidth="1"/>
    <col min="5" max="5" width="11" customWidth="1"/>
    <col min="6" max="6" width="5.25" style="12" customWidth="1"/>
    <col min="7" max="7" width="8.625" style="12" customWidth="1"/>
    <col min="8" max="8" width="28.625" customWidth="1"/>
    <col min="9" max="9" width="14.375" customWidth="1"/>
    <col min="10" max="10" width="5.875" customWidth="1"/>
  </cols>
  <sheetData>
    <row r="1" spans="1:10" ht="21" customHeight="1" thickBot="1" x14ac:dyDescent="0.2">
      <c r="A1" s="26" t="s">
        <v>45</v>
      </c>
      <c r="B1" s="27" t="s">
        <v>49</v>
      </c>
    </row>
    <row r="2" spans="1:10" ht="18.75" customHeight="1" x14ac:dyDescent="0.15">
      <c r="A2" s="14" t="s">
        <v>57</v>
      </c>
      <c r="B2" s="15">
        <f>_xlfn.AGGREGATE(3,6,A6:A10)</f>
        <v>3</v>
      </c>
    </row>
    <row r="3" spans="1:10" ht="18.75" customHeight="1" x14ac:dyDescent="0.15">
      <c r="A3" s="14" t="s">
        <v>56</v>
      </c>
      <c r="B3" s="16">
        <f ca="1">_xlfn.AGGREGATE(1,6,F6:F10)</f>
        <v>41</v>
      </c>
    </row>
    <row r="4" spans="1:10" ht="18.75" customHeight="1" thickBot="1" x14ac:dyDescent="0.2"/>
    <row r="5" spans="1:10" ht="18.75" customHeight="1" thickBot="1" x14ac:dyDescent="0.2">
      <c r="A5" s="22" t="s">
        <v>61</v>
      </c>
      <c r="B5" s="44" t="s">
        <v>5</v>
      </c>
      <c r="C5" s="40" t="s">
        <v>58</v>
      </c>
      <c r="D5" s="23" t="s">
        <v>1</v>
      </c>
      <c r="E5" s="23" t="s">
        <v>2</v>
      </c>
      <c r="F5" s="23" t="s">
        <v>3</v>
      </c>
      <c r="G5" s="23" t="s">
        <v>59</v>
      </c>
      <c r="H5" s="24" t="s">
        <v>60</v>
      </c>
      <c r="I5" s="25" t="s">
        <v>4</v>
      </c>
    </row>
    <row r="6" spans="1:10" ht="21" customHeight="1" thickTop="1" x14ac:dyDescent="0.15">
      <c r="A6" s="28" t="str">
        <f>VLOOKUP(SMALL($J$6:$J$26,ROW(A1)),会員名簿!$A$2:$K$22,9,0)</f>
        <v>1050-15-006</v>
      </c>
      <c r="B6" s="45">
        <f>VLOOKUP(SMALL($J$6:$J$26,ROW(B1)),会員名簿!$A$2:$K$22,11,0)</f>
        <v>43413</v>
      </c>
      <c r="C6" s="41" t="str">
        <f>VLOOKUP(SMALL($J$6:$J$26,ROW(C1)),会員名簿!$A$2:$K$22,2,0)</f>
        <v>MW005</v>
      </c>
      <c r="D6" s="30" t="str">
        <f>VLOOKUP(SMALL($J$6:$J$26,ROW(D1)),会員名簿!$A$2:$K$22,3,0)</f>
        <v>山口一輝</v>
      </c>
      <c r="E6" s="29">
        <f>VLOOKUP(SMALL($J$6:$J$26,ROW(E1)),会員名簿!$A$2:$K$22,4,0)</f>
        <v>28263</v>
      </c>
      <c r="F6" s="31">
        <f ca="1">VLOOKUP(SMALL($J$6:$J$26,ROW(F1)),会員名簿!$A$2:$K$22,5,0)</f>
        <v>44</v>
      </c>
      <c r="G6" s="30" t="str">
        <f>VLOOKUP(SMALL($J$6:$J$26,ROW(G1)),会員名簿!$A$2:$K$22,6,0)</f>
        <v>634-0001</v>
      </c>
      <c r="H6" s="30" t="str">
        <f>VLOOKUP(SMALL($J$6:$J$26,ROW(H1)),会員名簿!$A$2:$K$22,7,0)</f>
        <v>奈良県橿原市太田市町＊＊＊</v>
      </c>
      <c r="I6" s="30" t="str">
        <f>VLOOKUP(SMALL($J$6:$J$26,ROW(I1)),会員名簿!$A$2:$K$22,8,0)</f>
        <v>090-****-0005</v>
      </c>
      <c r="J6" t="str">
        <f>IF(会員名簿!J2=$B$1,ROW(A1),"")</f>
        <v/>
      </c>
    </row>
    <row r="7" spans="1:10" ht="21" customHeight="1" x14ac:dyDescent="0.15">
      <c r="A7" s="32" t="str">
        <f>VLOOKUP(SMALL($J$6:$J$26,ROW(A2)),会員名簿!$A$2:$K$22,9,0)</f>
        <v>1110-21-012</v>
      </c>
      <c r="B7" s="46">
        <f>VLOOKUP(SMALL($J$6:$J$26,ROW(B2)),会員名簿!$A$2:$K$22,11,0)</f>
        <v>43867</v>
      </c>
      <c r="C7" s="42" t="str">
        <f>VLOOKUP(SMALL($J$6:$J$26,ROW(C2)),会員名簿!$A$2:$K$22,2,0)</f>
        <v>MW012</v>
      </c>
      <c r="D7" s="34" t="str">
        <f>VLOOKUP(SMALL($J$6:$J$26,ROW(D2)),会員名簿!$A$2:$K$22,3,0)</f>
        <v>柿崎結菜</v>
      </c>
      <c r="E7" s="33">
        <f>VLOOKUP(SMALL($J$6:$J$26,ROW(E2)),会員名簿!$A$2:$K$22,4,0)</f>
        <v>32617</v>
      </c>
      <c r="F7" s="35">
        <f ca="1">VLOOKUP(SMALL($J$6:$J$26,ROW(F2)),会員名簿!$A$2:$K$22,5,0)</f>
        <v>32</v>
      </c>
      <c r="G7" s="34" t="str">
        <f>VLOOKUP(SMALL($J$6:$J$26,ROW(G2)),会員名簿!$A$2:$K$22,6,0)</f>
        <v>327-0004</v>
      </c>
      <c r="H7" s="34" t="str">
        <f>VLOOKUP(SMALL($J$6:$J$26,ROW(H2)),会員名簿!$A$2:$K$22,7,0)</f>
        <v>栃木県佐野市赤坂町＊＊＊</v>
      </c>
      <c r="I7" s="34" t="str">
        <f>VLOOKUP(SMALL($J$6:$J$26,ROW(I2)),会員名簿!$A$2:$K$22,8,0)</f>
        <v>0283-**-0000</v>
      </c>
      <c r="J7" t="str">
        <f>IF(会員名簿!J3=$B$1,ROW(A2),"")</f>
        <v/>
      </c>
    </row>
    <row r="8" spans="1:10" ht="21" customHeight="1" x14ac:dyDescent="0.15">
      <c r="A8" s="32" t="str">
        <f>VLOOKUP(SMALL($J$6:$J$26,ROW(A3)),会員名簿!$A$2:$K$22,9,0)</f>
        <v>1180-28-019</v>
      </c>
      <c r="B8" s="46">
        <f>VLOOKUP(SMALL($J$6:$J$26,ROW(B3)),会員名簿!$A$2:$K$22,11,0)</f>
        <v>44230</v>
      </c>
      <c r="C8" s="42" t="str">
        <f>VLOOKUP(SMALL($J$6:$J$26,ROW(C3)),会員名簿!$A$2:$K$22,2,0)</f>
        <v>MW019</v>
      </c>
      <c r="D8" s="34" t="str">
        <f>VLOOKUP(SMALL($J$6:$J$26,ROW(D3)),会員名簿!$A$2:$K$22,3,0)</f>
        <v>横田里奈</v>
      </c>
      <c r="E8" s="33">
        <f>VLOOKUP(SMALL($J$6:$J$26,ROW(E3)),会員名簿!$A$2:$K$22,4,0)</f>
        <v>27232</v>
      </c>
      <c r="F8" s="35">
        <f ca="1">VLOOKUP(SMALL($J$6:$J$26,ROW(F3)),会員名簿!$A$2:$K$22,5,0)</f>
        <v>47</v>
      </c>
      <c r="G8" s="34" t="str">
        <f>VLOOKUP(SMALL($J$6:$J$26,ROW(G3)),会員名簿!$A$2:$K$22,6,0)</f>
        <v>410-0844</v>
      </c>
      <c r="H8" s="34" t="str">
        <f>VLOOKUP(SMALL($J$6:$J$26,ROW(H3)),会員名簿!$A$2:$K$22,7,0)</f>
        <v>静岡県沼津市春日町＊＊＊</v>
      </c>
      <c r="I8" s="34" t="str">
        <f>VLOOKUP(SMALL($J$6:$J$26,ROW(I3)),会員名簿!$A$2:$K$22,8,0)</f>
        <v>090-****-0102</v>
      </c>
      <c r="J8" t="str">
        <f>IF(会員名簿!J4=$B$1,ROW(A3),"")</f>
        <v/>
      </c>
    </row>
    <row r="9" spans="1:10" ht="21" customHeight="1" x14ac:dyDescent="0.15">
      <c r="A9" s="32" t="e">
        <f>VLOOKUP(SMALL($J$6:$J$26,ROW(A4)),会員名簿!$A$2:$K$22,9,0)</f>
        <v>#NUM!</v>
      </c>
      <c r="B9" s="46" t="e">
        <f>VLOOKUP(SMALL($J$6:$J$26,ROW(B4)),会員名簿!$A$2:$K$22,11,0)</f>
        <v>#NUM!</v>
      </c>
      <c r="C9" s="42" t="e">
        <f>VLOOKUP(SMALL($J$6:$J$26,ROW(C4)),会員名簿!$A$2:$K$22,2,0)</f>
        <v>#NUM!</v>
      </c>
      <c r="D9" s="34" t="e">
        <f>VLOOKUP(SMALL($J$6:$J$26,ROW(D4)),会員名簿!$A$2:$K$22,3,0)</f>
        <v>#NUM!</v>
      </c>
      <c r="E9" s="33" t="e">
        <f>VLOOKUP(SMALL($J$6:$J$26,ROW(E4)),会員名簿!$A$2:$K$22,4,0)</f>
        <v>#NUM!</v>
      </c>
      <c r="F9" s="35" t="e">
        <f>VLOOKUP(SMALL($J$6:$J$26,ROW(F4)),会員名簿!$A$2:$K$22,5,0)</f>
        <v>#NUM!</v>
      </c>
      <c r="G9" s="34" t="e">
        <f>VLOOKUP(SMALL($J$6:$J$26,ROW(G4)),会員名簿!$A$2:$K$22,6,0)</f>
        <v>#NUM!</v>
      </c>
      <c r="H9" s="34" t="e">
        <f>VLOOKUP(SMALL($J$6:$J$26,ROW(H4)),会員名簿!$A$2:$K$22,7,0)</f>
        <v>#NUM!</v>
      </c>
      <c r="I9" s="34" t="e">
        <f>VLOOKUP(SMALL($J$6:$J$26,ROW(I4)),会員名簿!$A$2:$K$22,8,0)</f>
        <v>#NUM!</v>
      </c>
      <c r="J9" t="str">
        <f>IF(会員名簿!J5=$B$1,ROW(A4),"")</f>
        <v/>
      </c>
    </row>
    <row r="10" spans="1:10" ht="21" customHeight="1" thickBot="1" x14ac:dyDescent="0.2">
      <c r="A10" s="36" t="e">
        <f>VLOOKUP(SMALL($J$6:$J$26,ROW(A5)),会員名簿!$A$2:$K$22,9,0)</f>
        <v>#NUM!</v>
      </c>
      <c r="B10" s="47" t="e">
        <f>VLOOKUP(SMALL($J$6:$J$26,ROW(B5)),会員名簿!$A$2:$K$22,11,0)</f>
        <v>#NUM!</v>
      </c>
      <c r="C10" s="43" t="e">
        <f>VLOOKUP(SMALL($J$6:$J$26,ROW(C5)),会員名簿!$A$2:$K$22,2,0)</f>
        <v>#NUM!</v>
      </c>
      <c r="D10" s="38" t="e">
        <f>VLOOKUP(SMALL($J$6:$J$26,ROW(D5)),会員名簿!$A$2:$K$22,3,0)</f>
        <v>#NUM!</v>
      </c>
      <c r="E10" s="37" t="e">
        <f>VLOOKUP(SMALL($J$6:$J$26,ROW(E5)),会員名簿!$A$2:$K$22,4,0)</f>
        <v>#NUM!</v>
      </c>
      <c r="F10" s="39" t="e">
        <f>VLOOKUP(SMALL($J$6:$J$26,ROW(F5)),会員名簿!$A$2:$K$22,5,0)</f>
        <v>#NUM!</v>
      </c>
      <c r="G10" s="38" t="e">
        <f>VLOOKUP(SMALL($J$6:$J$26,ROW(G5)),会員名簿!$A$2:$K$22,6,0)</f>
        <v>#NUM!</v>
      </c>
      <c r="H10" s="38" t="e">
        <f>VLOOKUP(SMALL($J$6:$J$26,ROW(H5)),会員名簿!$A$2:$K$22,7,0)</f>
        <v>#NUM!</v>
      </c>
      <c r="I10" s="38" t="e">
        <f>VLOOKUP(SMALL($J$6:$J$26,ROW(I5)),会員名簿!$A$2:$K$22,8,0)</f>
        <v>#NUM!</v>
      </c>
      <c r="J10">
        <f>IF(会員名簿!J6=$B$1,ROW(A5),"")</f>
        <v>5</v>
      </c>
    </row>
    <row r="11" spans="1:10" ht="18.75" customHeight="1" x14ac:dyDescent="0.15">
      <c r="J11" t="str">
        <f>IF(会員名簿!J7=$B$1,ROW(A6),"")</f>
        <v/>
      </c>
    </row>
    <row r="12" spans="1:10" ht="18.75" customHeight="1" x14ac:dyDescent="0.15">
      <c r="J12" t="str">
        <f>IF(会員名簿!J8=$B$1,ROW(A7),"")</f>
        <v/>
      </c>
    </row>
    <row r="13" spans="1:10" ht="18.75" customHeight="1" x14ac:dyDescent="0.15">
      <c r="J13" t="str">
        <f>IF(会員名簿!J9=$B$1,ROW(A8),"")</f>
        <v/>
      </c>
    </row>
    <row r="14" spans="1:10" ht="18.75" customHeight="1" x14ac:dyDescent="0.15">
      <c r="J14" t="str">
        <f>IF(会員名簿!J10=$B$1,ROW(A9),"")</f>
        <v/>
      </c>
    </row>
    <row r="15" spans="1:10" ht="18.75" customHeight="1" x14ac:dyDescent="0.15">
      <c r="J15" t="str">
        <f>IF(会員名簿!J11=$B$1,ROW(A10),"")</f>
        <v/>
      </c>
    </row>
    <row r="16" spans="1:10" ht="18.75" customHeight="1" x14ac:dyDescent="0.15">
      <c r="J16" t="str">
        <f>IF(会員名簿!J12=$B$1,ROW(A11),"")</f>
        <v/>
      </c>
    </row>
    <row r="17" spans="10:10" ht="18.75" customHeight="1" x14ac:dyDescent="0.15">
      <c r="J17">
        <f>IF(会員名簿!J13=$B$1,ROW(A12),"")</f>
        <v>12</v>
      </c>
    </row>
    <row r="18" spans="10:10" ht="18.75" customHeight="1" x14ac:dyDescent="0.15">
      <c r="J18" t="str">
        <f>IF(会員名簿!J14=$B$1,ROW(A13),"")</f>
        <v/>
      </c>
    </row>
    <row r="19" spans="10:10" ht="18.75" customHeight="1" x14ac:dyDescent="0.15">
      <c r="J19" t="str">
        <f>IF(会員名簿!J15=$B$1,ROW(A14),"")</f>
        <v/>
      </c>
    </row>
    <row r="20" spans="10:10" ht="18.75" customHeight="1" x14ac:dyDescent="0.15">
      <c r="J20" t="str">
        <f>IF(会員名簿!J16=$B$1,ROW(A15),"")</f>
        <v/>
      </c>
    </row>
    <row r="21" spans="10:10" ht="18.75" customHeight="1" x14ac:dyDescent="0.15">
      <c r="J21" t="str">
        <f>IF(会員名簿!J17=$B$1,ROW(A16),"")</f>
        <v/>
      </c>
    </row>
    <row r="22" spans="10:10" ht="18.75" customHeight="1" x14ac:dyDescent="0.15">
      <c r="J22" t="str">
        <f>IF(会員名簿!J18=$B$1,ROW(A17),"")</f>
        <v/>
      </c>
    </row>
    <row r="23" spans="10:10" ht="18.75" customHeight="1" x14ac:dyDescent="0.15">
      <c r="J23">
        <f>IF(会員名簿!J19=$B$1,ROW(A18),"")</f>
        <v>18</v>
      </c>
    </row>
    <row r="24" spans="10:10" ht="18.75" customHeight="1" x14ac:dyDescent="0.15">
      <c r="J24" t="str">
        <f>IF(会員名簿!J20=$B$1,ROW(A19),"")</f>
        <v/>
      </c>
    </row>
    <row r="25" spans="10:10" ht="18.75" customHeight="1" x14ac:dyDescent="0.15">
      <c r="J25" t="str">
        <f>IF(会員名簿!J21=$B$1,ROW(A20),"")</f>
        <v/>
      </c>
    </row>
    <row r="26" spans="10:10" ht="18.75" customHeight="1" x14ac:dyDescent="0.15">
      <c r="J26" t="str">
        <f>IF(会員名簿!J22=$B$1,ROW(A21),"")</f>
        <v/>
      </c>
    </row>
    <row r="27" spans="10:10" ht="18.75" customHeight="1" x14ac:dyDescent="0.15"/>
    <row r="28" spans="10:10" ht="18.75" customHeight="1" x14ac:dyDescent="0.15"/>
    <row r="29" spans="10:10" ht="18.75" customHeight="1" x14ac:dyDescent="0.15"/>
    <row r="30" spans="10:10" ht="18.75" customHeight="1" x14ac:dyDescent="0.15"/>
    <row r="31" spans="10:10" ht="18.75" customHeight="1" x14ac:dyDescent="0.15"/>
    <row r="32" spans="10:10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  <row r="40" ht="18.75" customHeight="1" x14ac:dyDescent="0.15"/>
    <row r="41" ht="18.75" customHeight="1" x14ac:dyDescent="0.15"/>
    <row r="42" ht="18.75" customHeight="1" x14ac:dyDescent="0.15"/>
    <row r="43" ht="18.75" customHeight="1" x14ac:dyDescent="0.15"/>
    <row r="44" ht="18.75" customHeight="1" x14ac:dyDescent="0.15"/>
    <row r="45" ht="18.75" customHeight="1" x14ac:dyDescent="0.15"/>
    <row r="46" ht="18.75" customHeight="1" x14ac:dyDescent="0.15"/>
    <row r="47" ht="18.75" customHeight="1" x14ac:dyDescent="0.15"/>
    <row r="48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  <row r="64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</sheetData>
  <phoneticPr fontId="1"/>
  <conditionalFormatting sqref="A6:I10">
    <cfRule type="containsErrors" dxfId="5" priority="1">
      <formula>ISERROR(A6)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71"/>
  <sheetViews>
    <sheetView workbookViewId="0">
      <selection activeCell="B3" sqref="B3"/>
    </sheetView>
  </sheetViews>
  <sheetFormatPr defaultRowHeight="13.5" x14ac:dyDescent="0.15"/>
  <cols>
    <col min="1" max="1" width="13.125" customWidth="1"/>
    <col min="2" max="2" width="12.625" customWidth="1"/>
    <col min="3" max="3" width="7.5" style="12" customWidth="1"/>
    <col min="4" max="4" width="12.375" customWidth="1"/>
    <col min="5" max="5" width="11" customWidth="1"/>
    <col min="6" max="6" width="5.25" style="12" customWidth="1"/>
    <col min="7" max="7" width="8.625" style="12" customWidth="1"/>
    <col min="8" max="8" width="28.625" customWidth="1"/>
    <col min="9" max="9" width="14.375" customWidth="1"/>
    <col min="10" max="10" width="5.875" customWidth="1"/>
  </cols>
  <sheetData>
    <row r="1" spans="1:10" ht="21" customHeight="1" thickBot="1" x14ac:dyDescent="0.2">
      <c r="A1" s="26" t="s">
        <v>45</v>
      </c>
      <c r="B1" s="27" t="s">
        <v>48</v>
      </c>
    </row>
    <row r="2" spans="1:10" ht="18.75" customHeight="1" x14ac:dyDescent="0.15">
      <c r="A2" s="14" t="s">
        <v>57</v>
      </c>
      <c r="B2" s="15">
        <f>_xlfn.AGGREGATE(3,6,A6:A10)</f>
        <v>2</v>
      </c>
    </row>
    <row r="3" spans="1:10" ht="18.75" customHeight="1" x14ac:dyDescent="0.15">
      <c r="A3" s="14" t="s">
        <v>56</v>
      </c>
      <c r="B3" s="16">
        <f ca="1">_xlfn.AGGREGATE(1,6,F6:F10)</f>
        <v>44</v>
      </c>
    </row>
    <row r="4" spans="1:10" ht="18.75" customHeight="1" thickBot="1" x14ac:dyDescent="0.2"/>
    <row r="5" spans="1:10" ht="18.75" customHeight="1" thickBot="1" x14ac:dyDescent="0.2">
      <c r="A5" s="22" t="s">
        <v>61</v>
      </c>
      <c r="B5" s="44" t="s">
        <v>5</v>
      </c>
      <c r="C5" s="40" t="s">
        <v>58</v>
      </c>
      <c r="D5" s="23" t="s">
        <v>1</v>
      </c>
      <c r="E5" s="23" t="s">
        <v>2</v>
      </c>
      <c r="F5" s="23" t="s">
        <v>3</v>
      </c>
      <c r="G5" s="23" t="s">
        <v>59</v>
      </c>
      <c r="H5" s="24" t="s">
        <v>60</v>
      </c>
      <c r="I5" s="25" t="s">
        <v>4</v>
      </c>
    </row>
    <row r="6" spans="1:10" ht="21" customHeight="1" thickTop="1" x14ac:dyDescent="0.15">
      <c r="A6" s="28" t="str">
        <f>VLOOKUP(SMALL($J$6:$J$26,ROW(A1)),会員名簿!$A$2:$K$22,9,0)</f>
        <v>1040-14-005</v>
      </c>
      <c r="B6" s="45">
        <f>VLOOKUP(SMALL($J$6:$J$26,ROW(B1)),会員名簿!$A$2:$K$22,11,0)</f>
        <v>43281</v>
      </c>
      <c r="C6" s="41" t="str">
        <f>VLOOKUP(SMALL($J$6:$J$26,ROW(C1)),会員名簿!$A$2:$K$22,2,0)</f>
        <v>MW004</v>
      </c>
      <c r="D6" s="30" t="str">
        <f>VLOOKUP(SMALL($J$6:$J$26,ROW(D1)),会員名簿!$A$2:$K$22,3,0)</f>
        <v>塩川明日香</v>
      </c>
      <c r="E6" s="29">
        <f>VLOOKUP(SMALL($J$6:$J$26,ROW(E1)),会員名簿!$A$2:$K$22,4,0)</f>
        <v>34571</v>
      </c>
      <c r="F6" s="31">
        <f ca="1">VLOOKUP(SMALL($J$6:$J$26,ROW(F1)),会員名簿!$A$2:$K$22,5,0)</f>
        <v>27</v>
      </c>
      <c r="G6" s="30" t="str">
        <f>VLOOKUP(SMALL($J$6:$J$26,ROW(G1)),会員名簿!$A$2:$K$22,6,0)</f>
        <v>530-0017</v>
      </c>
      <c r="H6" s="30" t="str">
        <f>VLOOKUP(SMALL($J$6:$J$26,ROW(H1)),会員名簿!$A$2:$K$22,7,0)</f>
        <v>大阪府大阪市北区角田町＊＊＊</v>
      </c>
      <c r="I6" s="30" t="str">
        <f>VLOOKUP(SMALL($J$6:$J$26,ROW(I1)),会員名簿!$A$2:$K$22,8,0)</f>
        <v>090-****-0004</v>
      </c>
      <c r="J6" t="str">
        <f>IF(会員名簿!J2=$B$1,ROW(A1),"")</f>
        <v/>
      </c>
    </row>
    <row r="7" spans="1:10" ht="21" customHeight="1" x14ac:dyDescent="0.15">
      <c r="A7" s="32" t="str">
        <f>VLOOKUP(SMALL($J$6:$J$26,ROW(A2)),会員名簿!$A$2:$K$22,9,0)</f>
        <v>1080-18-009</v>
      </c>
      <c r="B7" s="46">
        <f>VLOOKUP(SMALL($J$6:$J$26,ROW(B2)),会員名簿!$A$2:$K$22,11,0)</f>
        <v>43662</v>
      </c>
      <c r="C7" s="42" t="str">
        <f>VLOOKUP(SMALL($J$6:$J$26,ROW(C2)),会員名簿!$A$2:$K$22,2,0)</f>
        <v>MW009</v>
      </c>
      <c r="D7" s="34" t="str">
        <f>VLOOKUP(SMALL($J$6:$J$26,ROW(D2)),会員名簿!$A$2:$K$22,3,0)</f>
        <v>笛木雅也</v>
      </c>
      <c r="E7" s="33">
        <f>VLOOKUP(SMALL($J$6:$J$26,ROW(E2)),会員名簿!$A$2:$K$22,4,0)</f>
        <v>22037</v>
      </c>
      <c r="F7" s="35">
        <f ca="1">VLOOKUP(SMALL($J$6:$J$26,ROW(F2)),会員名簿!$A$2:$K$22,5,0)</f>
        <v>61</v>
      </c>
      <c r="G7" s="34" t="str">
        <f>VLOOKUP(SMALL($J$6:$J$26,ROW(G2)),会員名簿!$A$2:$K$22,6,0)</f>
        <v>234-0011</v>
      </c>
      <c r="H7" s="34" t="str">
        <f>VLOOKUP(SMALL($J$6:$J$26,ROW(H2)),会員名簿!$A$2:$K$22,7,0)</f>
        <v>千葉県千葉市若葉区大草町＊＊＊</v>
      </c>
      <c r="I7" s="34" t="str">
        <f>VLOOKUP(SMALL($J$6:$J$26,ROW(I2)),会員名簿!$A$2:$K$22,8,0)</f>
        <v>080-****-0001</v>
      </c>
      <c r="J7" t="str">
        <f>IF(会員名簿!J3=$B$1,ROW(A2),"")</f>
        <v/>
      </c>
    </row>
    <row r="8" spans="1:10" ht="21" customHeight="1" x14ac:dyDescent="0.15">
      <c r="A8" s="32" t="e">
        <f>VLOOKUP(SMALL($J$6:$J$26,ROW(A3)),会員名簿!$A$2:$K$22,9,0)</f>
        <v>#NUM!</v>
      </c>
      <c r="B8" s="46" t="e">
        <f>VLOOKUP(SMALL($J$6:$J$26,ROW(B3)),会員名簿!$A$2:$K$22,11,0)</f>
        <v>#NUM!</v>
      </c>
      <c r="C8" s="42" t="e">
        <f>VLOOKUP(SMALL($J$6:$J$26,ROW(C3)),会員名簿!$A$2:$K$22,2,0)</f>
        <v>#NUM!</v>
      </c>
      <c r="D8" s="34" t="e">
        <f>VLOOKUP(SMALL($J$6:$J$26,ROW(D3)),会員名簿!$A$2:$K$22,3,0)</f>
        <v>#NUM!</v>
      </c>
      <c r="E8" s="33" t="e">
        <f>VLOOKUP(SMALL($J$6:$J$26,ROW(E3)),会員名簿!$A$2:$K$22,4,0)</f>
        <v>#NUM!</v>
      </c>
      <c r="F8" s="35" t="e">
        <f>VLOOKUP(SMALL($J$6:$J$26,ROW(F3)),会員名簿!$A$2:$K$22,5,0)</f>
        <v>#NUM!</v>
      </c>
      <c r="G8" s="34" t="e">
        <f>VLOOKUP(SMALL($J$6:$J$26,ROW(G3)),会員名簿!$A$2:$K$22,6,0)</f>
        <v>#NUM!</v>
      </c>
      <c r="H8" s="34" t="e">
        <f>VLOOKUP(SMALL($J$6:$J$26,ROW(H3)),会員名簿!$A$2:$K$22,7,0)</f>
        <v>#NUM!</v>
      </c>
      <c r="I8" s="34" t="e">
        <f>VLOOKUP(SMALL($J$6:$J$26,ROW(I3)),会員名簿!$A$2:$K$22,8,0)</f>
        <v>#NUM!</v>
      </c>
      <c r="J8" t="str">
        <f>IF(会員名簿!J4=$B$1,ROW(A3),"")</f>
        <v/>
      </c>
    </row>
    <row r="9" spans="1:10" ht="21" customHeight="1" x14ac:dyDescent="0.15">
      <c r="A9" s="32" t="e">
        <f>VLOOKUP(SMALL($J$6:$J$26,ROW(A4)),会員名簿!$A$2:$K$22,9,0)</f>
        <v>#NUM!</v>
      </c>
      <c r="B9" s="46" t="e">
        <f>VLOOKUP(SMALL($J$6:$J$26,ROW(B4)),会員名簿!$A$2:$K$22,11,0)</f>
        <v>#NUM!</v>
      </c>
      <c r="C9" s="42" t="e">
        <f>VLOOKUP(SMALL($J$6:$J$26,ROW(C4)),会員名簿!$A$2:$K$22,2,0)</f>
        <v>#NUM!</v>
      </c>
      <c r="D9" s="34" t="e">
        <f>VLOOKUP(SMALL($J$6:$J$26,ROW(D4)),会員名簿!$A$2:$K$22,3,0)</f>
        <v>#NUM!</v>
      </c>
      <c r="E9" s="33" t="e">
        <f>VLOOKUP(SMALL($J$6:$J$26,ROW(E4)),会員名簿!$A$2:$K$22,4,0)</f>
        <v>#NUM!</v>
      </c>
      <c r="F9" s="35" t="e">
        <f>VLOOKUP(SMALL($J$6:$J$26,ROW(F4)),会員名簿!$A$2:$K$22,5,0)</f>
        <v>#NUM!</v>
      </c>
      <c r="G9" s="34" t="e">
        <f>VLOOKUP(SMALL($J$6:$J$26,ROW(G4)),会員名簿!$A$2:$K$22,6,0)</f>
        <v>#NUM!</v>
      </c>
      <c r="H9" s="34" t="e">
        <f>VLOOKUP(SMALL($J$6:$J$26,ROW(H4)),会員名簿!$A$2:$K$22,7,0)</f>
        <v>#NUM!</v>
      </c>
      <c r="I9" s="34" t="e">
        <f>VLOOKUP(SMALL($J$6:$J$26,ROW(I4)),会員名簿!$A$2:$K$22,8,0)</f>
        <v>#NUM!</v>
      </c>
      <c r="J9">
        <f>IF(会員名簿!J5=$B$1,ROW(A4),"")</f>
        <v>4</v>
      </c>
    </row>
    <row r="10" spans="1:10" ht="21" customHeight="1" thickBot="1" x14ac:dyDescent="0.2">
      <c r="A10" s="36" t="e">
        <f>VLOOKUP(SMALL($J$6:$J$26,ROW(A5)),会員名簿!$A$2:$K$22,9,0)</f>
        <v>#NUM!</v>
      </c>
      <c r="B10" s="47" t="e">
        <f>VLOOKUP(SMALL($J$6:$J$26,ROW(B5)),会員名簿!$A$2:$K$22,11,0)</f>
        <v>#NUM!</v>
      </c>
      <c r="C10" s="43" t="e">
        <f>VLOOKUP(SMALL($J$6:$J$26,ROW(C5)),会員名簿!$A$2:$K$22,2,0)</f>
        <v>#NUM!</v>
      </c>
      <c r="D10" s="38" t="e">
        <f>VLOOKUP(SMALL($J$6:$J$26,ROW(D5)),会員名簿!$A$2:$K$22,3,0)</f>
        <v>#NUM!</v>
      </c>
      <c r="E10" s="37" t="e">
        <f>VLOOKUP(SMALL($J$6:$J$26,ROW(E5)),会員名簿!$A$2:$K$22,4,0)</f>
        <v>#NUM!</v>
      </c>
      <c r="F10" s="39" t="e">
        <f>VLOOKUP(SMALL($J$6:$J$26,ROW(F5)),会員名簿!$A$2:$K$22,5,0)</f>
        <v>#NUM!</v>
      </c>
      <c r="G10" s="38" t="e">
        <f>VLOOKUP(SMALL($J$6:$J$26,ROW(G5)),会員名簿!$A$2:$K$22,6,0)</f>
        <v>#NUM!</v>
      </c>
      <c r="H10" s="38" t="e">
        <f>VLOOKUP(SMALL($J$6:$J$26,ROW(H5)),会員名簿!$A$2:$K$22,7,0)</f>
        <v>#NUM!</v>
      </c>
      <c r="I10" s="38" t="e">
        <f>VLOOKUP(SMALL($J$6:$J$26,ROW(I5)),会員名簿!$A$2:$K$22,8,0)</f>
        <v>#NUM!</v>
      </c>
      <c r="J10" t="str">
        <f>IF(会員名簿!J6=$B$1,ROW(A5),"")</f>
        <v/>
      </c>
    </row>
    <row r="11" spans="1:10" ht="18.75" customHeight="1" x14ac:dyDescent="0.15">
      <c r="J11" t="str">
        <f>IF(会員名簿!J7=$B$1,ROW(A6),"")</f>
        <v/>
      </c>
    </row>
    <row r="12" spans="1:10" ht="18.75" customHeight="1" x14ac:dyDescent="0.15">
      <c r="J12" t="str">
        <f>IF(会員名簿!J8=$B$1,ROW(A7),"")</f>
        <v/>
      </c>
    </row>
    <row r="13" spans="1:10" ht="18.75" customHeight="1" x14ac:dyDescent="0.15">
      <c r="J13" t="str">
        <f>IF(会員名簿!J9=$B$1,ROW(A8),"")</f>
        <v/>
      </c>
    </row>
    <row r="14" spans="1:10" ht="18.75" customHeight="1" x14ac:dyDescent="0.15">
      <c r="J14">
        <f>IF(会員名簿!J10=$B$1,ROW(A9),"")</f>
        <v>9</v>
      </c>
    </row>
    <row r="15" spans="1:10" ht="18.75" customHeight="1" x14ac:dyDescent="0.15">
      <c r="J15" t="str">
        <f>IF(会員名簿!J11=$B$1,ROW(A10),"")</f>
        <v/>
      </c>
    </row>
    <row r="16" spans="1:10" ht="18.75" customHeight="1" x14ac:dyDescent="0.15">
      <c r="J16" t="str">
        <f>IF(会員名簿!J12=$B$1,ROW(A11),"")</f>
        <v/>
      </c>
    </row>
    <row r="17" spans="10:10" ht="18.75" customHeight="1" x14ac:dyDescent="0.15">
      <c r="J17" t="str">
        <f>IF(会員名簿!J13=$B$1,ROW(A12),"")</f>
        <v/>
      </c>
    </row>
    <row r="18" spans="10:10" ht="18.75" customHeight="1" x14ac:dyDescent="0.15">
      <c r="J18" t="str">
        <f>IF(会員名簿!J14=$B$1,ROW(A13),"")</f>
        <v/>
      </c>
    </row>
    <row r="19" spans="10:10" ht="18.75" customHeight="1" x14ac:dyDescent="0.15">
      <c r="J19" t="str">
        <f>IF(会員名簿!J15=$B$1,ROW(A14),"")</f>
        <v/>
      </c>
    </row>
    <row r="20" spans="10:10" ht="18.75" customHeight="1" x14ac:dyDescent="0.15">
      <c r="J20" t="str">
        <f>IF(会員名簿!J16=$B$1,ROW(A15),"")</f>
        <v/>
      </c>
    </row>
    <row r="21" spans="10:10" ht="18.75" customHeight="1" x14ac:dyDescent="0.15">
      <c r="J21" t="str">
        <f>IF(会員名簿!J17=$B$1,ROW(A16),"")</f>
        <v/>
      </c>
    </row>
    <row r="22" spans="10:10" ht="18.75" customHeight="1" x14ac:dyDescent="0.15">
      <c r="J22" t="str">
        <f>IF(会員名簿!J18=$B$1,ROW(A17),"")</f>
        <v/>
      </c>
    </row>
    <row r="23" spans="10:10" ht="18.75" customHeight="1" x14ac:dyDescent="0.15">
      <c r="J23" t="str">
        <f>IF(会員名簿!J19=$B$1,ROW(A18),"")</f>
        <v/>
      </c>
    </row>
    <row r="24" spans="10:10" ht="18.75" customHeight="1" x14ac:dyDescent="0.15">
      <c r="J24" t="str">
        <f>IF(会員名簿!J20=$B$1,ROW(A19),"")</f>
        <v/>
      </c>
    </row>
    <row r="25" spans="10:10" ht="18.75" customHeight="1" x14ac:dyDescent="0.15">
      <c r="J25" t="str">
        <f>IF(会員名簿!J21=$B$1,ROW(A20),"")</f>
        <v/>
      </c>
    </row>
    <row r="26" spans="10:10" ht="18.75" customHeight="1" x14ac:dyDescent="0.15">
      <c r="J26" t="str">
        <f>IF(会員名簿!J22=$B$1,ROW(A21),"")</f>
        <v/>
      </c>
    </row>
    <row r="27" spans="10:10" ht="18.75" customHeight="1" x14ac:dyDescent="0.15"/>
    <row r="28" spans="10:10" ht="18.75" customHeight="1" x14ac:dyDescent="0.15"/>
    <row r="29" spans="10:10" ht="18.75" customHeight="1" x14ac:dyDescent="0.15"/>
    <row r="30" spans="10:10" ht="18.75" customHeight="1" x14ac:dyDescent="0.15"/>
    <row r="31" spans="10:10" ht="18.75" customHeight="1" x14ac:dyDescent="0.15"/>
    <row r="32" spans="10:10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  <row r="40" ht="18.75" customHeight="1" x14ac:dyDescent="0.15"/>
    <row r="41" ht="18.75" customHeight="1" x14ac:dyDescent="0.15"/>
    <row r="42" ht="18.75" customHeight="1" x14ac:dyDescent="0.15"/>
    <row r="43" ht="18.75" customHeight="1" x14ac:dyDescent="0.15"/>
    <row r="44" ht="18.75" customHeight="1" x14ac:dyDescent="0.15"/>
    <row r="45" ht="18.75" customHeight="1" x14ac:dyDescent="0.15"/>
    <row r="46" ht="18.75" customHeight="1" x14ac:dyDescent="0.15"/>
    <row r="47" ht="18.75" customHeight="1" x14ac:dyDescent="0.15"/>
    <row r="48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  <row r="64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</sheetData>
  <phoneticPr fontId="1"/>
  <conditionalFormatting sqref="A6:I10">
    <cfRule type="containsErrors" dxfId="4" priority="1">
      <formula>ISERROR(A6)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71"/>
  <sheetViews>
    <sheetView workbookViewId="0">
      <selection activeCell="B3" sqref="B3"/>
    </sheetView>
  </sheetViews>
  <sheetFormatPr defaultRowHeight="13.5" x14ac:dyDescent="0.15"/>
  <cols>
    <col min="1" max="1" width="13.125" customWidth="1"/>
    <col min="2" max="2" width="12.625" customWidth="1"/>
    <col min="3" max="3" width="7.5" style="12" customWidth="1"/>
    <col min="4" max="4" width="12.375" customWidth="1"/>
    <col min="5" max="5" width="11" customWidth="1"/>
    <col min="6" max="6" width="5.25" style="12" customWidth="1"/>
    <col min="7" max="7" width="8.625" style="12" customWidth="1"/>
    <col min="8" max="8" width="28.625" customWidth="1"/>
    <col min="9" max="9" width="14.375" customWidth="1"/>
    <col min="10" max="10" width="5.875" customWidth="1"/>
  </cols>
  <sheetData>
    <row r="1" spans="1:10" ht="21" customHeight="1" thickBot="1" x14ac:dyDescent="0.2">
      <c r="A1" s="26" t="s">
        <v>45</v>
      </c>
      <c r="B1" s="27" t="s">
        <v>50</v>
      </c>
    </row>
    <row r="2" spans="1:10" ht="18.75" customHeight="1" x14ac:dyDescent="0.15">
      <c r="A2" s="14" t="s">
        <v>57</v>
      </c>
      <c r="B2" s="15">
        <f>_xlfn.AGGREGATE(3,6,A6:A10)</f>
        <v>3</v>
      </c>
    </row>
    <row r="3" spans="1:10" ht="18.75" customHeight="1" x14ac:dyDescent="0.15">
      <c r="A3" s="14" t="s">
        <v>56</v>
      </c>
      <c r="B3" s="16">
        <f ca="1">_xlfn.AGGREGATE(1,6,F6:F10)</f>
        <v>45</v>
      </c>
    </row>
    <row r="4" spans="1:10" ht="18.75" customHeight="1" thickBot="1" x14ac:dyDescent="0.2"/>
    <row r="5" spans="1:10" ht="18.75" customHeight="1" thickBot="1" x14ac:dyDescent="0.2">
      <c r="A5" s="22" t="s">
        <v>61</v>
      </c>
      <c r="B5" s="44" t="s">
        <v>5</v>
      </c>
      <c r="C5" s="40" t="s">
        <v>58</v>
      </c>
      <c r="D5" s="23" t="s">
        <v>1</v>
      </c>
      <c r="E5" s="23" t="s">
        <v>2</v>
      </c>
      <c r="F5" s="23" t="s">
        <v>3</v>
      </c>
      <c r="G5" s="23" t="s">
        <v>59</v>
      </c>
      <c r="H5" s="24" t="s">
        <v>60</v>
      </c>
      <c r="I5" s="25" t="s">
        <v>4</v>
      </c>
    </row>
    <row r="6" spans="1:10" ht="21" customHeight="1" thickTop="1" x14ac:dyDescent="0.15">
      <c r="A6" s="28" t="str">
        <f>VLOOKUP(SMALL($J$6:$J$26,ROW(A1)),会員名簿!$A$2:$K$22,9,0)</f>
        <v>1060-16-007</v>
      </c>
      <c r="B6" s="45">
        <f>VLOOKUP(SMALL($J$6:$J$26,ROW(B1)),会員名簿!$A$2:$K$22,11,0)</f>
        <v>43493</v>
      </c>
      <c r="C6" s="41" t="str">
        <f>VLOOKUP(SMALL($J$6:$J$26,ROW(C1)),会員名簿!$A$2:$K$22,2,0)</f>
        <v>MW006</v>
      </c>
      <c r="D6" s="30" t="str">
        <f>VLOOKUP(SMALL($J$6:$J$26,ROW(D1)),会員名簿!$A$2:$K$22,3,0)</f>
        <v>春日杏</v>
      </c>
      <c r="E6" s="29">
        <f>VLOOKUP(SMALL($J$6:$J$26,ROW(E1)),会員名簿!$A$2:$K$22,4,0)</f>
        <v>29899</v>
      </c>
      <c r="F6" s="31">
        <f ca="1">VLOOKUP(SMALL($J$6:$J$26,ROW(F1)),会員名簿!$A$2:$K$22,5,0)</f>
        <v>40</v>
      </c>
      <c r="G6" s="30" t="str">
        <f>VLOOKUP(SMALL($J$6:$J$26,ROW(G1)),会員名簿!$A$2:$K$22,6,0)</f>
        <v>659-0013</v>
      </c>
      <c r="H6" s="30" t="str">
        <f>VLOOKUP(SMALL($J$6:$J$26,ROW(H1)),会員名簿!$A$2:$K$22,7,0)</f>
        <v>兵庫県芦屋市岩園町＊＊＊</v>
      </c>
      <c r="I6" s="30" t="str">
        <f>VLOOKUP(SMALL($J$6:$J$26,ROW(I1)),会員名簿!$A$2:$K$22,8,0)</f>
        <v>090-****-0006</v>
      </c>
      <c r="J6" t="str">
        <f>IF(会員名簿!J2=$B$1,ROW(A1),"")</f>
        <v/>
      </c>
    </row>
    <row r="7" spans="1:10" ht="21" customHeight="1" x14ac:dyDescent="0.15">
      <c r="A7" s="32" t="str">
        <f>VLOOKUP(SMALL($J$6:$J$26,ROW(A2)),会員名簿!$A$2:$K$22,9,0)</f>
        <v>1120-22-013</v>
      </c>
      <c r="B7" s="46">
        <f>VLOOKUP(SMALL($J$6:$J$26,ROW(B2)),会員名簿!$A$2:$K$22,11,0)</f>
        <v>43913</v>
      </c>
      <c r="C7" s="42" t="str">
        <f>VLOOKUP(SMALL($J$6:$J$26,ROW(C2)),会員名簿!$A$2:$K$22,2,0)</f>
        <v>MW013</v>
      </c>
      <c r="D7" s="34" t="str">
        <f>VLOOKUP(SMALL($J$6:$J$26,ROW(D2)),会員名簿!$A$2:$K$22,3,0)</f>
        <v>水口幸子</v>
      </c>
      <c r="E7" s="33">
        <f>VLOOKUP(SMALL($J$6:$J$26,ROW(E2)),会員名簿!$A$2:$K$22,4,0)</f>
        <v>33479</v>
      </c>
      <c r="F7" s="35">
        <f ca="1">VLOOKUP(SMALL($J$6:$J$26,ROW(F2)),会員名簿!$A$2:$K$22,5,0)</f>
        <v>30</v>
      </c>
      <c r="G7" s="34" t="str">
        <f>VLOOKUP(SMALL($J$6:$J$26,ROW(G2)),会員名簿!$A$2:$K$22,6,0)</f>
        <v>501-6207</v>
      </c>
      <c r="H7" s="34" t="str">
        <f>VLOOKUP(SMALL($J$6:$J$26,ROW(H2)),会員名簿!$A$2:$K$22,7,0)</f>
        <v>岐阜県羽島市足近町＊＊＊</v>
      </c>
      <c r="I7" s="34" t="str">
        <f>VLOOKUP(SMALL($J$6:$J$26,ROW(I2)),会員名簿!$A$2:$K$22,8,0)</f>
        <v>058-***-0000</v>
      </c>
      <c r="J7" t="str">
        <f>IF(会員名簿!J3=$B$1,ROW(A2),"")</f>
        <v/>
      </c>
    </row>
    <row r="8" spans="1:10" ht="21" customHeight="1" x14ac:dyDescent="0.15">
      <c r="A8" s="32" t="str">
        <f>VLOOKUP(SMALL($J$6:$J$26,ROW(A3)),会員名簿!$A$2:$K$22,9,0)</f>
        <v>1190-29-020</v>
      </c>
      <c r="B8" s="46">
        <f>VLOOKUP(SMALL($J$6:$J$26,ROW(B3)),会員名簿!$A$2:$K$22,11,0)</f>
        <v>44312</v>
      </c>
      <c r="C8" s="42" t="str">
        <f>VLOOKUP(SMALL($J$6:$J$26,ROW(C3)),会員名簿!$A$2:$K$22,2,0)</f>
        <v>MW020</v>
      </c>
      <c r="D8" s="34" t="str">
        <f>VLOOKUP(SMALL($J$6:$J$26,ROW(D3)),会員名簿!$A$2:$K$22,3,0)</f>
        <v>根岸拓也</v>
      </c>
      <c r="E8" s="33">
        <f>VLOOKUP(SMALL($J$6:$J$26,ROW(E3)),会員名簿!$A$2:$K$22,4,0)</f>
        <v>20601</v>
      </c>
      <c r="F8" s="35">
        <f ca="1">VLOOKUP(SMALL($J$6:$J$26,ROW(F3)),会員名簿!$A$2:$K$22,5,0)</f>
        <v>65</v>
      </c>
      <c r="G8" s="34" t="str">
        <f>VLOOKUP(SMALL($J$6:$J$26,ROW(G3)),会員名簿!$A$2:$K$22,6,0)</f>
        <v>601-1394</v>
      </c>
      <c r="H8" s="34" t="str">
        <f>VLOOKUP(SMALL($J$6:$J$26,ROW(H3)),会員名簿!$A$2:$K$22,7,0)</f>
        <v>京都府宇治市池尾仙郷山＊＊＊</v>
      </c>
      <c r="I8" s="34" t="str">
        <f>VLOOKUP(SMALL($J$6:$J$26,ROW(I3)),会員名簿!$A$2:$K$22,8,0)</f>
        <v>080-****-0001</v>
      </c>
      <c r="J8" t="str">
        <f>IF(会員名簿!J4=$B$1,ROW(A3),"")</f>
        <v/>
      </c>
    </row>
    <row r="9" spans="1:10" ht="21" customHeight="1" x14ac:dyDescent="0.15">
      <c r="A9" s="32" t="e">
        <f>VLOOKUP(SMALL($J$6:$J$26,ROW(A4)),会員名簿!$A$2:$K$22,9,0)</f>
        <v>#NUM!</v>
      </c>
      <c r="B9" s="46" t="e">
        <f>VLOOKUP(SMALL($J$6:$J$26,ROW(B4)),会員名簿!$A$2:$K$22,11,0)</f>
        <v>#NUM!</v>
      </c>
      <c r="C9" s="42" t="e">
        <f>VLOOKUP(SMALL($J$6:$J$26,ROW(C4)),会員名簿!$A$2:$K$22,2,0)</f>
        <v>#NUM!</v>
      </c>
      <c r="D9" s="34" t="e">
        <f>VLOOKUP(SMALL($J$6:$J$26,ROW(D4)),会員名簿!$A$2:$K$22,3,0)</f>
        <v>#NUM!</v>
      </c>
      <c r="E9" s="33" t="e">
        <f>VLOOKUP(SMALL($J$6:$J$26,ROW(E4)),会員名簿!$A$2:$K$22,4,0)</f>
        <v>#NUM!</v>
      </c>
      <c r="F9" s="35" t="e">
        <f>VLOOKUP(SMALL($J$6:$J$26,ROW(F4)),会員名簿!$A$2:$K$22,5,0)</f>
        <v>#NUM!</v>
      </c>
      <c r="G9" s="34" t="e">
        <f>VLOOKUP(SMALL($J$6:$J$26,ROW(G4)),会員名簿!$A$2:$K$22,6,0)</f>
        <v>#NUM!</v>
      </c>
      <c r="H9" s="34" t="e">
        <f>VLOOKUP(SMALL($J$6:$J$26,ROW(H4)),会員名簿!$A$2:$K$22,7,0)</f>
        <v>#NUM!</v>
      </c>
      <c r="I9" s="34" t="e">
        <f>VLOOKUP(SMALL($J$6:$J$26,ROW(I4)),会員名簿!$A$2:$K$22,8,0)</f>
        <v>#NUM!</v>
      </c>
      <c r="J9" t="str">
        <f>IF(会員名簿!J5=$B$1,ROW(A4),"")</f>
        <v/>
      </c>
    </row>
    <row r="10" spans="1:10" ht="21" customHeight="1" thickBot="1" x14ac:dyDescent="0.2">
      <c r="A10" s="36" t="e">
        <f>VLOOKUP(SMALL($J$6:$J$26,ROW(A5)),会員名簿!$A$2:$K$22,9,0)</f>
        <v>#NUM!</v>
      </c>
      <c r="B10" s="47" t="e">
        <f>VLOOKUP(SMALL($J$6:$J$26,ROW(B5)),会員名簿!$A$2:$K$22,11,0)</f>
        <v>#NUM!</v>
      </c>
      <c r="C10" s="43" t="e">
        <f>VLOOKUP(SMALL($J$6:$J$26,ROW(C5)),会員名簿!$A$2:$K$22,2,0)</f>
        <v>#NUM!</v>
      </c>
      <c r="D10" s="38" t="e">
        <f>VLOOKUP(SMALL($J$6:$J$26,ROW(D5)),会員名簿!$A$2:$K$22,3,0)</f>
        <v>#NUM!</v>
      </c>
      <c r="E10" s="37" t="e">
        <f>VLOOKUP(SMALL($J$6:$J$26,ROW(E5)),会員名簿!$A$2:$K$22,4,0)</f>
        <v>#NUM!</v>
      </c>
      <c r="F10" s="39" t="e">
        <f>VLOOKUP(SMALL($J$6:$J$26,ROW(F5)),会員名簿!$A$2:$K$22,5,0)</f>
        <v>#NUM!</v>
      </c>
      <c r="G10" s="38" t="e">
        <f>VLOOKUP(SMALL($J$6:$J$26,ROW(G5)),会員名簿!$A$2:$K$22,6,0)</f>
        <v>#NUM!</v>
      </c>
      <c r="H10" s="38" t="e">
        <f>VLOOKUP(SMALL($J$6:$J$26,ROW(H5)),会員名簿!$A$2:$K$22,7,0)</f>
        <v>#NUM!</v>
      </c>
      <c r="I10" s="38" t="e">
        <f>VLOOKUP(SMALL($J$6:$J$26,ROW(I5)),会員名簿!$A$2:$K$22,8,0)</f>
        <v>#NUM!</v>
      </c>
      <c r="J10" t="str">
        <f>IF(会員名簿!J6=$B$1,ROW(A5),"")</f>
        <v/>
      </c>
    </row>
    <row r="11" spans="1:10" ht="18.75" customHeight="1" x14ac:dyDescent="0.15">
      <c r="J11">
        <f>IF(会員名簿!J7=$B$1,ROW(A6),"")</f>
        <v>6</v>
      </c>
    </row>
    <row r="12" spans="1:10" ht="18.75" customHeight="1" x14ac:dyDescent="0.15">
      <c r="J12" t="str">
        <f>IF(会員名簿!J8=$B$1,ROW(A7),"")</f>
        <v/>
      </c>
    </row>
    <row r="13" spans="1:10" ht="18.75" customHeight="1" x14ac:dyDescent="0.15">
      <c r="J13" t="str">
        <f>IF(会員名簿!J9=$B$1,ROW(A8),"")</f>
        <v/>
      </c>
    </row>
    <row r="14" spans="1:10" ht="18.75" customHeight="1" x14ac:dyDescent="0.15">
      <c r="J14" t="str">
        <f>IF(会員名簿!J10=$B$1,ROW(A9),"")</f>
        <v/>
      </c>
    </row>
    <row r="15" spans="1:10" ht="18.75" customHeight="1" x14ac:dyDescent="0.15">
      <c r="J15" t="str">
        <f>IF(会員名簿!J11=$B$1,ROW(A10),"")</f>
        <v/>
      </c>
    </row>
    <row r="16" spans="1:10" ht="18.75" customHeight="1" x14ac:dyDescent="0.15">
      <c r="J16" t="str">
        <f>IF(会員名簿!J12=$B$1,ROW(A11),"")</f>
        <v/>
      </c>
    </row>
    <row r="17" spans="10:10" ht="18.75" customHeight="1" x14ac:dyDescent="0.15">
      <c r="J17" t="str">
        <f>IF(会員名簿!J13=$B$1,ROW(A12),"")</f>
        <v/>
      </c>
    </row>
    <row r="18" spans="10:10" ht="18.75" customHeight="1" x14ac:dyDescent="0.15">
      <c r="J18">
        <f>IF(会員名簿!J14=$B$1,ROW(A13),"")</f>
        <v>13</v>
      </c>
    </row>
    <row r="19" spans="10:10" ht="18.75" customHeight="1" x14ac:dyDescent="0.15">
      <c r="J19" t="str">
        <f>IF(会員名簿!J15=$B$1,ROW(A14),"")</f>
        <v/>
      </c>
    </row>
    <row r="20" spans="10:10" ht="18.75" customHeight="1" x14ac:dyDescent="0.15">
      <c r="J20" t="str">
        <f>IF(会員名簿!J16=$B$1,ROW(A15),"")</f>
        <v/>
      </c>
    </row>
    <row r="21" spans="10:10" ht="18.75" customHeight="1" x14ac:dyDescent="0.15">
      <c r="J21" t="str">
        <f>IF(会員名簿!J17=$B$1,ROW(A16),"")</f>
        <v/>
      </c>
    </row>
    <row r="22" spans="10:10" ht="18.75" customHeight="1" x14ac:dyDescent="0.15">
      <c r="J22" t="str">
        <f>IF(会員名簿!J18=$B$1,ROW(A17),"")</f>
        <v/>
      </c>
    </row>
    <row r="23" spans="10:10" ht="18.75" customHeight="1" x14ac:dyDescent="0.15">
      <c r="J23" t="str">
        <f>IF(会員名簿!J19=$B$1,ROW(A18),"")</f>
        <v/>
      </c>
    </row>
    <row r="24" spans="10:10" ht="18.75" customHeight="1" x14ac:dyDescent="0.15">
      <c r="J24">
        <f>IF(会員名簿!J20=$B$1,ROW(A19),"")</f>
        <v>19</v>
      </c>
    </row>
    <row r="25" spans="10:10" ht="18.75" customHeight="1" x14ac:dyDescent="0.15">
      <c r="J25" t="str">
        <f>IF(会員名簿!J21=$B$1,ROW(A20),"")</f>
        <v/>
      </c>
    </row>
    <row r="26" spans="10:10" ht="18.75" customHeight="1" x14ac:dyDescent="0.15">
      <c r="J26" t="str">
        <f>IF(会員名簿!J22=$B$1,ROW(A21),"")</f>
        <v/>
      </c>
    </row>
    <row r="27" spans="10:10" ht="18.75" customHeight="1" x14ac:dyDescent="0.15"/>
    <row r="28" spans="10:10" ht="18.75" customHeight="1" x14ac:dyDescent="0.15"/>
    <row r="29" spans="10:10" ht="18.75" customHeight="1" x14ac:dyDescent="0.15"/>
    <row r="30" spans="10:10" ht="18.75" customHeight="1" x14ac:dyDescent="0.15"/>
    <row r="31" spans="10:10" ht="18.75" customHeight="1" x14ac:dyDescent="0.15"/>
    <row r="32" spans="10:10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  <row r="40" ht="18.75" customHeight="1" x14ac:dyDescent="0.15"/>
    <row r="41" ht="18.75" customHeight="1" x14ac:dyDescent="0.15"/>
    <row r="42" ht="18.75" customHeight="1" x14ac:dyDescent="0.15"/>
    <row r="43" ht="18.75" customHeight="1" x14ac:dyDescent="0.15"/>
    <row r="44" ht="18.75" customHeight="1" x14ac:dyDescent="0.15"/>
    <row r="45" ht="18.75" customHeight="1" x14ac:dyDescent="0.15"/>
    <row r="46" ht="18.75" customHeight="1" x14ac:dyDescent="0.15"/>
    <row r="47" ht="18.75" customHeight="1" x14ac:dyDescent="0.15"/>
    <row r="48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  <row r="64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</sheetData>
  <phoneticPr fontId="1"/>
  <conditionalFormatting sqref="A6:I10">
    <cfRule type="containsErrors" dxfId="3" priority="1">
      <formula>ISERROR(A6)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71"/>
  <sheetViews>
    <sheetView workbookViewId="0">
      <selection activeCell="B3" sqref="B3"/>
    </sheetView>
  </sheetViews>
  <sheetFormatPr defaultRowHeight="13.5" x14ac:dyDescent="0.15"/>
  <cols>
    <col min="1" max="1" width="13.125" customWidth="1"/>
    <col min="2" max="2" width="12.625" customWidth="1"/>
    <col min="3" max="3" width="7.5" style="12" customWidth="1"/>
    <col min="4" max="4" width="12.375" customWidth="1"/>
    <col min="5" max="5" width="11" customWidth="1"/>
    <col min="6" max="6" width="5.25" style="12" customWidth="1"/>
    <col min="7" max="7" width="8.625" style="12" customWidth="1"/>
    <col min="8" max="8" width="28.625" customWidth="1"/>
    <col min="9" max="9" width="14.375" customWidth="1"/>
    <col min="10" max="10" width="5.875" customWidth="1"/>
  </cols>
  <sheetData>
    <row r="1" spans="1:10" ht="21" customHeight="1" thickBot="1" x14ac:dyDescent="0.2">
      <c r="A1" s="26" t="s">
        <v>45</v>
      </c>
      <c r="B1" s="27" t="s">
        <v>51</v>
      </c>
    </row>
    <row r="2" spans="1:10" ht="18.75" customHeight="1" x14ac:dyDescent="0.15">
      <c r="A2" s="14" t="s">
        <v>57</v>
      </c>
      <c r="B2" s="15">
        <f>_xlfn.AGGREGATE(3,6,A6:A10)</f>
        <v>2</v>
      </c>
    </row>
    <row r="3" spans="1:10" ht="18.75" customHeight="1" x14ac:dyDescent="0.15">
      <c r="A3" s="14" t="s">
        <v>56</v>
      </c>
      <c r="B3" s="16">
        <f ca="1">_xlfn.AGGREGATE(1,6,F6:F10)</f>
        <v>42.5</v>
      </c>
    </row>
    <row r="4" spans="1:10" ht="18.75" customHeight="1" thickBot="1" x14ac:dyDescent="0.2"/>
    <row r="5" spans="1:10" ht="18.75" customHeight="1" thickBot="1" x14ac:dyDescent="0.2">
      <c r="A5" s="22" t="s">
        <v>61</v>
      </c>
      <c r="B5" s="44" t="s">
        <v>5</v>
      </c>
      <c r="C5" s="40" t="s">
        <v>58</v>
      </c>
      <c r="D5" s="23" t="s">
        <v>1</v>
      </c>
      <c r="E5" s="23" t="s">
        <v>2</v>
      </c>
      <c r="F5" s="23" t="s">
        <v>3</v>
      </c>
      <c r="G5" s="23" t="s">
        <v>59</v>
      </c>
      <c r="H5" s="24" t="s">
        <v>60</v>
      </c>
      <c r="I5" s="25" t="s">
        <v>4</v>
      </c>
    </row>
    <row r="6" spans="1:10" ht="21" customHeight="1" thickTop="1" x14ac:dyDescent="0.15">
      <c r="A6" s="28" t="str">
        <f>VLOOKUP(SMALL($J$6:$J$26,ROW(A1)),会員名簿!$A$2:$K$22,9,0)</f>
        <v>1100-20-011</v>
      </c>
      <c r="B6" s="45">
        <f>VLOOKUP(SMALL($J$6:$J$26,ROW(B1)),会員名簿!$A$2:$K$22,11,0)</f>
        <v>43802</v>
      </c>
      <c r="C6" s="41" t="str">
        <f>VLOOKUP(SMALL($J$6:$J$26,ROW(C1)),会員名簿!$A$2:$K$22,2,0)</f>
        <v>MW011</v>
      </c>
      <c r="D6" s="30" t="str">
        <f>VLOOKUP(SMALL($J$6:$J$26,ROW(D1)),会員名簿!$A$2:$K$22,3,0)</f>
        <v>根岸拓也</v>
      </c>
      <c r="E6" s="29">
        <f>VLOOKUP(SMALL($J$6:$J$26,ROW(E1)),会員名簿!$A$2:$K$22,4,0)</f>
        <v>22800</v>
      </c>
      <c r="F6" s="31">
        <f ca="1">VLOOKUP(SMALL($J$6:$J$26,ROW(F1)),会員名簿!$A$2:$K$22,5,0)</f>
        <v>59</v>
      </c>
      <c r="G6" s="30" t="str">
        <f>VLOOKUP(SMALL($J$6:$J$26,ROW(G1)),会員名簿!$A$2:$K$22,6,0)</f>
        <v>552-0003</v>
      </c>
      <c r="H6" s="30" t="str">
        <f>VLOOKUP(SMALL($J$6:$J$26,ROW(H1)),会員名簿!$A$2:$K$22,7,0)</f>
        <v>大阪府大阪市港区磯路＊＊＊</v>
      </c>
      <c r="I6" s="30" t="str">
        <f>VLOOKUP(SMALL($J$6:$J$26,ROW(I1)),会員名簿!$A$2:$K$22,8,0)</f>
        <v>090-****-0111</v>
      </c>
      <c r="J6" t="str">
        <f>IF(会員名簿!J2=$B$1,ROW(A1),"")</f>
        <v/>
      </c>
    </row>
    <row r="7" spans="1:10" ht="21" customHeight="1" x14ac:dyDescent="0.15">
      <c r="A7" s="32" t="str">
        <f>VLOOKUP(SMALL($J$6:$J$26,ROW(A2)),会員名簿!$A$2:$K$22,9,0)</f>
        <v>1140-24-015</v>
      </c>
      <c r="B7" s="46">
        <f>VLOOKUP(SMALL($J$6:$J$26,ROW(B2)),会員名簿!$A$2:$K$22,11,0)</f>
        <v>44013</v>
      </c>
      <c r="C7" s="42" t="str">
        <f>VLOOKUP(SMALL($J$6:$J$26,ROW(C2)),会員名簿!$A$2:$K$22,2,0)</f>
        <v>MW015</v>
      </c>
      <c r="D7" s="34" t="str">
        <f>VLOOKUP(SMALL($J$6:$J$26,ROW(D2)),会員名簿!$A$2:$K$22,3,0)</f>
        <v>柿崎翼</v>
      </c>
      <c r="E7" s="33">
        <f>VLOOKUP(SMALL($J$6:$J$26,ROW(E2)),会員名簿!$A$2:$K$22,4,0)</f>
        <v>34979</v>
      </c>
      <c r="F7" s="35">
        <f ca="1">VLOOKUP(SMALL($J$6:$J$26,ROW(F2)),会員名簿!$A$2:$K$22,5,0)</f>
        <v>26</v>
      </c>
      <c r="G7" s="34" t="str">
        <f>VLOOKUP(SMALL($J$6:$J$26,ROW(G2)),会員名簿!$A$2:$K$22,6,0)</f>
        <v>327-0004</v>
      </c>
      <c r="H7" s="34" t="str">
        <f>VLOOKUP(SMALL($J$6:$J$26,ROW(H2)),会員名簿!$A$2:$K$22,7,0)</f>
        <v>栃木県佐野市赤坂町＊＊＊</v>
      </c>
      <c r="I7" s="34" t="str">
        <f>VLOOKUP(SMALL($J$6:$J$26,ROW(I2)),会員名簿!$A$2:$K$22,8,0)</f>
        <v>0283-**-0000</v>
      </c>
      <c r="J7" t="str">
        <f>IF(会員名簿!J3=$B$1,ROW(A2),"")</f>
        <v/>
      </c>
    </row>
    <row r="8" spans="1:10" ht="21" customHeight="1" x14ac:dyDescent="0.15">
      <c r="A8" s="32" t="e">
        <f>VLOOKUP(SMALL($J$6:$J$26,ROW(A3)),会員名簿!$A$2:$K$22,9,0)</f>
        <v>#NUM!</v>
      </c>
      <c r="B8" s="46" t="e">
        <f>VLOOKUP(SMALL($J$6:$J$26,ROW(B3)),会員名簿!$A$2:$K$22,11,0)</f>
        <v>#NUM!</v>
      </c>
      <c r="C8" s="42" t="e">
        <f>VLOOKUP(SMALL($J$6:$J$26,ROW(C3)),会員名簿!$A$2:$K$22,2,0)</f>
        <v>#NUM!</v>
      </c>
      <c r="D8" s="34" t="e">
        <f>VLOOKUP(SMALL($J$6:$J$26,ROW(D3)),会員名簿!$A$2:$K$22,3,0)</f>
        <v>#NUM!</v>
      </c>
      <c r="E8" s="33" t="e">
        <f>VLOOKUP(SMALL($J$6:$J$26,ROW(E3)),会員名簿!$A$2:$K$22,4,0)</f>
        <v>#NUM!</v>
      </c>
      <c r="F8" s="35" t="e">
        <f>VLOOKUP(SMALL($J$6:$J$26,ROW(F3)),会員名簿!$A$2:$K$22,5,0)</f>
        <v>#NUM!</v>
      </c>
      <c r="G8" s="34" t="e">
        <f>VLOOKUP(SMALL($J$6:$J$26,ROW(G3)),会員名簿!$A$2:$K$22,6,0)</f>
        <v>#NUM!</v>
      </c>
      <c r="H8" s="34" t="e">
        <f>VLOOKUP(SMALL($J$6:$J$26,ROW(H3)),会員名簿!$A$2:$K$22,7,0)</f>
        <v>#NUM!</v>
      </c>
      <c r="I8" s="34" t="e">
        <f>VLOOKUP(SMALL($J$6:$J$26,ROW(I3)),会員名簿!$A$2:$K$22,8,0)</f>
        <v>#NUM!</v>
      </c>
      <c r="J8" t="str">
        <f>IF(会員名簿!J4=$B$1,ROW(A3),"")</f>
        <v/>
      </c>
    </row>
    <row r="9" spans="1:10" ht="21" customHeight="1" x14ac:dyDescent="0.15">
      <c r="A9" s="32" t="e">
        <f>VLOOKUP(SMALL($J$6:$J$26,ROW(A4)),会員名簿!$A$2:$K$22,9,0)</f>
        <v>#NUM!</v>
      </c>
      <c r="B9" s="46" t="e">
        <f>VLOOKUP(SMALL($J$6:$J$26,ROW(B4)),会員名簿!$A$2:$K$22,11,0)</f>
        <v>#NUM!</v>
      </c>
      <c r="C9" s="42" t="e">
        <f>VLOOKUP(SMALL($J$6:$J$26,ROW(C4)),会員名簿!$A$2:$K$22,2,0)</f>
        <v>#NUM!</v>
      </c>
      <c r="D9" s="34" t="e">
        <f>VLOOKUP(SMALL($J$6:$J$26,ROW(D4)),会員名簿!$A$2:$K$22,3,0)</f>
        <v>#NUM!</v>
      </c>
      <c r="E9" s="33" t="e">
        <f>VLOOKUP(SMALL($J$6:$J$26,ROW(E4)),会員名簿!$A$2:$K$22,4,0)</f>
        <v>#NUM!</v>
      </c>
      <c r="F9" s="35" t="e">
        <f>VLOOKUP(SMALL($J$6:$J$26,ROW(F4)),会員名簿!$A$2:$K$22,5,0)</f>
        <v>#NUM!</v>
      </c>
      <c r="G9" s="34" t="e">
        <f>VLOOKUP(SMALL($J$6:$J$26,ROW(G4)),会員名簿!$A$2:$K$22,6,0)</f>
        <v>#NUM!</v>
      </c>
      <c r="H9" s="34" t="e">
        <f>VLOOKUP(SMALL($J$6:$J$26,ROW(H4)),会員名簿!$A$2:$K$22,7,0)</f>
        <v>#NUM!</v>
      </c>
      <c r="I9" s="34" t="e">
        <f>VLOOKUP(SMALL($J$6:$J$26,ROW(I4)),会員名簿!$A$2:$K$22,8,0)</f>
        <v>#NUM!</v>
      </c>
      <c r="J9" t="str">
        <f>IF(会員名簿!J5=$B$1,ROW(A4),"")</f>
        <v/>
      </c>
    </row>
    <row r="10" spans="1:10" ht="21" customHeight="1" thickBot="1" x14ac:dyDescent="0.2">
      <c r="A10" s="36" t="e">
        <f>VLOOKUP(SMALL($J$6:$J$26,ROW(A5)),会員名簿!$A$2:$K$22,9,0)</f>
        <v>#NUM!</v>
      </c>
      <c r="B10" s="47" t="e">
        <f>VLOOKUP(SMALL($J$6:$J$26,ROW(B5)),会員名簿!$A$2:$K$22,11,0)</f>
        <v>#NUM!</v>
      </c>
      <c r="C10" s="43" t="e">
        <f>VLOOKUP(SMALL($J$6:$J$26,ROW(C5)),会員名簿!$A$2:$K$22,2,0)</f>
        <v>#NUM!</v>
      </c>
      <c r="D10" s="38" t="e">
        <f>VLOOKUP(SMALL($J$6:$J$26,ROW(D5)),会員名簿!$A$2:$K$22,3,0)</f>
        <v>#NUM!</v>
      </c>
      <c r="E10" s="37" t="e">
        <f>VLOOKUP(SMALL($J$6:$J$26,ROW(E5)),会員名簿!$A$2:$K$22,4,0)</f>
        <v>#NUM!</v>
      </c>
      <c r="F10" s="39" t="e">
        <f>VLOOKUP(SMALL($J$6:$J$26,ROW(F5)),会員名簿!$A$2:$K$22,5,0)</f>
        <v>#NUM!</v>
      </c>
      <c r="G10" s="38" t="e">
        <f>VLOOKUP(SMALL($J$6:$J$26,ROW(G5)),会員名簿!$A$2:$K$22,6,0)</f>
        <v>#NUM!</v>
      </c>
      <c r="H10" s="38" t="e">
        <f>VLOOKUP(SMALL($J$6:$J$26,ROW(H5)),会員名簿!$A$2:$K$22,7,0)</f>
        <v>#NUM!</v>
      </c>
      <c r="I10" s="38" t="e">
        <f>VLOOKUP(SMALL($J$6:$J$26,ROW(I5)),会員名簿!$A$2:$K$22,8,0)</f>
        <v>#NUM!</v>
      </c>
      <c r="J10" t="str">
        <f>IF(会員名簿!J6=$B$1,ROW(A5),"")</f>
        <v/>
      </c>
    </row>
    <row r="11" spans="1:10" ht="18.75" customHeight="1" x14ac:dyDescent="0.15">
      <c r="J11" t="str">
        <f>IF(会員名簿!J7=$B$1,ROW(A6),"")</f>
        <v/>
      </c>
    </row>
    <row r="12" spans="1:10" ht="18.75" customHeight="1" x14ac:dyDescent="0.15">
      <c r="J12" t="str">
        <f>IF(会員名簿!J8=$B$1,ROW(A7),"")</f>
        <v/>
      </c>
    </row>
    <row r="13" spans="1:10" ht="18.75" customHeight="1" x14ac:dyDescent="0.15">
      <c r="J13" t="str">
        <f>IF(会員名簿!J9=$B$1,ROW(A8),"")</f>
        <v/>
      </c>
    </row>
    <row r="14" spans="1:10" ht="18.75" customHeight="1" x14ac:dyDescent="0.15">
      <c r="J14" t="str">
        <f>IF(会員名簿!J10=$B$1,ROW(A9),"")</f>
        <v/>
      </c>
    </row>
    <row r="15" spans="1:10" ht="18.75" customHeight="1" x14ac:dyDescent="0.15">
      <c r="J15" t="str">
        <f>IF(会員名簿!J11=$B$1,ROW(A10),"")</f>
        <v/>
      </c>
    </row>
    <row r="16" spans="1:10" ht="18.75" customHeight="1" x14ac:dyDescent="0.15">
      <c r="J16">
        <f>IF(会員名簿!J12=$B$1,ROW(A11),"")</f>
        <v>11</v>
      </c>
    </row>
    <row r="17" spans="10:10" ht="18.75" customHeight="1" x14ac:dyDescent="0.15">
      <c r="J17" t="str">
        <f>IF(会員名簿!J13=$B$1,ROW(A12),"")</f>
        <v/>
      </c>
    </row>
    <row r="18" spans="10:10" ht="18.75" customHeight="1" x14ac:dyDescent="0.15">
      <c r="J18" t="str">
        <f>IF(会員名簿!J14=$B$1,ROW(A13),"")</f>
        <v/>
      </c>
    </row>
    <row r="19" spans="10:10" ht="18.75" customHeight="1" x14ac:dyDescent="0.15">
      <c r="J19" t="str">
        <f>IF(会員名簿!J15=$B$1,ROW(A14),"")</f>
        <v/>
      </c>
    </row>
    <row r="20" spans="10:10" ht="18.75" customHeight="1" x14ac:dyDescent="0.15">
      <c r="J20">
        <f>IF(会員名簿!J16=$B$1,ROW(A15),"")</f>
        <v>15</v>
      </c>
    </row>
    <row r="21" spans="10:10" ht="18.75" customHeight="1" x14ac:dyDescent="0.15">
      <c r="J21" t="str">
        <f>IF(会員名簿!J17=$B$1,ROW(A16),"")</f>
        <v/>
      </c>
    </row>
    <row r="22" spans="10:10" ht="18.75" customHeight="1" x14ac:dyDescent="0.15">
      <c r="J22" t="str">
        <f>IF(会員名簿!J18=$B$1,ROW(A17),"")</f>
        <v/>
      </c>
    </row>
    <row r="23" spans="10:10" ht="18.75" customHeight="1" x14ac:dyDescent="0.15">
      <c r="J23" t="str">
        <f>IF(会員名簿!J19=$B$1,ROW(A18),"")</f>
        <v/>
      </c>
    </row>
    <row r="24" spans="10:10" ht="18.75" customHeight="1" x14ac:dyDescent="0.15">
      <c r="J24" t="str">
        <f>IF(会員名簿!J20=$B$1,ROW(A19),"")</f>
        <v/>
      </c>
    </row>
    <row r="25" spans="10:10" ht="18.75" customHeight="1" x14ac:dyDescent="0.15">
      <c r="J25" t="str">
        <f>IF(会員名簿!J21=$B$1,ROW(A20),"")</f>
        <v/>
      </c>
    </row>
    <row r="26" spans="10:10" ht="18.75" customHeight="1" x14ac:dyDescent="0.15">
      <c r="J26" t="str">
        <f>IF(会員名簿!J22=$B$1,ROW(A21),"")</f>
        <v/>
      </c>
    </row>
    <row r="27" spans="10:10" ht="18.75" customHeight="1" x14ac:dyDescent="0.15"/>
    <row r="28" spans="10:10" ht="18.75" customHeight="1" x14ac:dyDescent="0.15"/>
    <row r="29" spans="10:10" ht="18.75" customHeight="1" x14ac:dyDescent="0.15"/>
    <row r="30" spans="10:10" ht="18.75" customHeight="1" x14ac:dyDescent="0.15"/>
    <row r="31" spans="10:10" ht="18.75" customHeight="1" x14ac:dyDescent="0.15"/>
    <row r="32" spans="10:10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  <row r="40" ht="18.75" customHeight="1" x14ac:dyDescent="0.15"/>
    <row r="41" ht="18.75" customHeight="1" x14ac:dyDescent="0.15"/>
    <row r="42" ht="18.75" customHeight="1" x14ac:dyDescent="0.15"/>
    <row r="43" ht="18.75" customHeight="1" x14ac:dyDescent="0.15"/>
    <row r="44" ht="18.75" customHeight="1" x14ac:dyDescent="0.15"/>
    <row r="45" ht="18.75" customHeight="1" x14ac:dyDescent="0.15"/>
    <row r="46" ht="18.75" customHeight="1" x14ac:dyDescent="0.15"/>
    <row r="47" ht="18.75" customHeight="1" x14ac:dyDescent="0.15"/>
    <row r="48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  <row r="64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</sheetData>
  <phoneticPr fontId="1"/>
  <conditionalFormatting sqref="A6:I10">
    <cfRule type="containsErrors" dxfId="2" priority="1">
      <formula>ISERROR(A6)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71"/>
  <sheetViews>
    <sheetView workbookViewId="0">
      <selection activeCell="B3" sqref="B3"/>
    </sheetView>
  </sheetViews>
  <sheetFormatPr defaultRowHeight="13.5" x14ac:dyDescent="0.15"/>
  <cols>
    <col min="1" max="1" width="13.125" customWidth="1"/>
    <col min="2" max="2" width="12.625" customWidth="1"/>
    <col min="3" max="3" width="7.5" style="12" customWidth="1"/>
    <col min="4" max="4" width="12.375" customWidth="1"/>
    <col min="5" max="5" width="11" customWidth="1"/>
    <col min="6" max="6" width="5.25" style="12" customWidth="1"/>
    <col min="7" max="7" width="8.625" style="12" customWidth="1"/>
    <col min="8" max="8" width="28.625" customWidth="1"/>
    <col min="9" max="9" width="14.375" customWidth="1"/>
    <col min="10" max="10" width="5.875" customWidth="1"/>
  </cols>
  <sheetData>
    <row r="1" spans="1:10" ht="21" customHeight="1" thickBot="1" x14ac:dyDescent="0.2">
      <c r="A1" s="26" t="s">
        <v>45</v>
      </c>
      <c r="B1" s="27" t="s">
        <v>47</v>
      </c>
    </row>
    <row r="2" spans="1:10" ht="18.75" customHeight="1" x14ac:dyDescent="0.15">
      <c r="A2" s="14" t="s">
        <v>57</v>
      </c>
      <c r="B2" s="15">
        <f>_xlfn.AGGREGATE(3,6,A6:A10)</f>
        <v>2</v>
      </c>
    </row>
    <row r="3" spans="1:10" ht="18.75" customHeight="1" x14ac:dyDescent="0.15">
      <c r="A3" s="14" t="s">
        <v>56</v>
      </c>
      <c r="B3" s="16">
        <f ca="1">_xlfn.AGGREGATE(1,6,F6:F10)</f>
        <v>47</v>
      </c>
    </row>
    <row r="4" spans="1:10" ht="18.75" customHeight="1" thickBot="1" x14ac:dyDescent="0.2"/>
    <row r="5" spans="1:10" ht="18.75" customHeight="1" thickBot="1" x14ac:dyDescent="0.2">
      <c r="A5" s="22" t="s">
        <v>61</v>
      </c>
      <c r="B5" s="44" t="s">
        <v>5</v>
      </c>
      <c r="C5" s="40" t="s">
        <v>58</v>
      </c>
      <c r="D5" s="23" t="s">
        <v>1</v>
      </c>
      <c r="E5" s="23" t="s">
        <v>2</v>
      </c>
      <c r="F5" s="23" t="s">
        <v>3</v>
      </c>
      <c r="G5" s="23" t="s">
        <v>59</v>
      </c>
      <c r="H5" s="24" t="s">
        <v>60</v>
      </c>
      <c r="I5" s="25" t="s">
        <v>4</v>
      </c>
    </row>
    <row r="6" spans="1:10" ht="21" customHeight="1" thickTop="1" x14ac:dyDescent="0.15">
      <c r="A6" s="28" t="str">
        <f>VLOOKUP(SMALL($J$6:$J$26,ROW(A1)),会員名簿!$A$2:$K$22,9,0)</f>
        <v>1020-12-003</v>
      </c>
      <c r="B6" s="45">
        <f>VLOOKUP(SMALL($J$6:$J$26,ROW(B1)),会員名簿!$A$2:$K$22,11,0)</f>
        <v>43197</v>
      </c>
      <c r="C6" s="41" t="str">
        <f>VLOOKUP(SMALL($J$6:$J$26,ROW(C1)),会員名簿!$A$2:$K$22,2,0)</f>
        <v>MW003</v>
      </c>
      <c r="D6" s="30" t="str">
        <f>VLOOKUP(SMALL($J$6:$J$26,ROW(D1)),会員名簿!$A$2:$K$22,3,0)</f>
        <v>北山幸恵</v>
      </c>
      <c r="E6" s="29">
        <f>VLOOKUP(SMALL($J$6:$J$26,ROW(E1)),会員名簿!$A$2:$K$22,4,0)</f>
        <v>28115</v>
      </c>
      <c r="F6" s="31">
        <f ca="1">VLOOKUP(SMALL($J$6:$J$26,ROW(F1)),会員名簿!$A$2:$K$22,5,0)</f>
        <v>44</v>
      </c>
      <c r="G6" s="30" t="str">
        <f>VLOOKUP(SMALL($J$6:$J$26,ROW(G1)),会員名簿!$A$2:$K$22,6,0)</f>
        <v>110-0005</v>
      </c>
      <c r="H6" s="30" t="str">
        <f>VLOOKUP(SMALL($J$6:$J$26,ROW(H1)),会員名簿!$A$2:$K$22,7,0)</f>
        <v>東京都台東区上野桜＊＊＊</v>
      </c>
      <c r="I6" s="30" t="str">
        <f>VLOOKUP(SMALL($J$6:$J$26,ROW(I1)),会員名簿!$A$2:$K$22,8,0)</f>
        <v>090-****-0025</v>
      </c>
      <c r="J6" t="str">
        <f>IF(会員名簿!J2=$B$1,ROW(A1),"")</f>
        <v/>
      </c>
    </row>
    <row r="7" spans="1:10" ht="21" customHeight="1" x14ac:dyDescent="0.15">
      <c r="A7" s="32" t="str">
        <f>VLOOKUP(SMALL($J$6:$J$26,ROW(A2)),会員名簿!$A$2:$K$22,9,0)</f>
        <v>1030-13-004</v>
      </c>
      <c r="B7" s="46">
        <f>VLOOKUP(SMALL($J$6:$J$26,ROW(B2)),会員名簿!$A$2:$K$22,11,0)</f>
        <v>43590</v>
      </c>
      <c r="C7" s="42" t="str">
        <f>VLOOKUP(SMALL($J$6:$J$26,ROW(C2)),会員名簿!$A$2:$K$22,2,0)</f>
        <v>MW008</v>
      </c>
      <c r="D7" s="34" t="str">
        <f>VLOOKUP(SMALL($J$6:$J$26,ROW(D2)),会員名簿!$A$2:$K$22,3,0)</f>
        <v>相澤優斗</v>
      </c>
      <c r="E7" s="33">
        <f>VLOOKUP(SMALL($J$6:$J$26,ROW(E2)),会員名簿!$A$2:$K$22,4,0)</f>
        <v>26146</v>
      </c>
      <c r="F7" s="35">
        <f ca="1">VLOOKUP(SMALL($J$6:$J$26,ROW(F2)),会員名簿!$A$2:$K$22,5,0)</f>
        <v>50</v>
      </c>
      <c r="G7" s="34" t="str">
        <f>VLOOKUP(SMALL($J$6:$J$26,ROW(G2)),会員名簿!$A$2:$K$22,6,0)</f>
        <v>215-0023</v>
      </c>
      <c r="H7" s="34" t="str">
        <f>VLOOKUP(SMALL($J$6:$J$26,ROW(H2)),会員名簿!$A$2:$K$22,7,0)</f>
        <v>神奈川県川崎市麻生区片平＊＊＊</v>
      </c>
      <c r="I7" s="34" t="str">
        <f>VLOOKUP(SMALL($J$6:$J$26,ROW(I2)),会員名簿!$A$2:$K$22,8,0)</f>
        <v>080-****-0003</v>
      </c>
      <c r="J7" t="str">
        <f>IF(会員名簿!J3=$B$1,ROW(A2),"")</f>
        <v/>
      </c>
    </row>
    <row r="8" spans="1:10" ht="21" customHeight="1" x14ac:dyDescent="0.15">
      <c r="A8" s="32" t="e">
        <f>VLOOKUP(SMALL($J$6:$J$26,ROW(A3)),会員名簿!$A$2:$K$22,9,0)</f>
        <v>#NUM!</v>
      </c>
      <c r="B8" s="46" t="e">
        <f>VLOOKUP(SMALL($J$6:$J$26,ROW(B3)),会員名簿!$A$2:$K$22,11,0)</f>
        <v>#NUM!</v>
      </c>
      <c r="C8" s="42" t="e">
        <f>VLOOKUP(SMALL($J$6:$J$26,ROW(C3)),会員名簿!$A$2:$K$22,2,0)</f>
        <v>#NUM!</v>
      </c>
      <c r="D8" s="34" t="e">
        <f>VLOOKUP(SMALL($J$6:$J$26,ROW(D3)),会員名簿!$A$2:$K$22,3,0)</f>
        <v>#NUM!</v>
      </c>
      <c r="E8" s="33" t="e">
        <f>VLOOKUP(SMALL($J$6:$J$26,ROW(E3)),会員名簿!$A$2:$K$22,4,0)</f>
        <v>#NUM!</v>
      </c>
      <c r="F8" s="35" t="e">
        <f>VLOOKUP(SMALL($J$6:$J$26,ROW(F3)),会員名簿!$A$2:$K$22,5,0)</f>
        <v>#NUM!</v>
      </c>
      <c r="G8" s="34" t="e">
        <f>VLOOKUP(SMALL($J$6:$J$26,ROW(G3)),会員名簿!$A$2:$K$22,6,0)</f>
        <v>#NUM!</v>
      </c>
      <c r="H8" s="34" t="e">
        <f>VLOOKUP(SMALL($J$6:$J$26,ROW(H3)),会員名簿!$A$2:$K$22,7,0)</f>
        <v>#NUM!</v>
      </c>
      <c r="I8" s="34" t="e">
        <f>VLOOKUP(SMALL($J$6:$J$26,ROW(I3)),会員名簿!$A$2:$K$22,8,0)</f>
        <v>#NUM!</v>
      </c>
      <c r="J8">
        <f>IF(会員名簿!J4=$B$1,ROW(A3),"")</f>
        <v>3</v>
      </c>
    </row>
    <row r="9" spans="1:10" ht="21" customHeight="1" x14ac:dyDescent="0.15">
      <c r="A9" s="32" t="e">
        <f>VLOOKUP(SMALL($J$6:$J$26,ROW(A4)),会員名簿!$A$2:$K$22,9,0)</f>
        <v>#NUM!</v>
      </c>
      <c r="B9" s="46" t="e">
        <f>VLOOKUP(SMALL($J$6:$J$26,ROW(B4)),会員名簿!$A$2:$K$22,11,0)</f>
        <v>#NUM!</v>
      </c>
      <c r="C9" s="42" t="e">
        <f>VLOOKUP(SMALL($J$6:$J$26,ROW(C4)),会員名簿!$A$2:$K$22,2,0)</f>
        <v>#NUM!</v>
      </c>
      <c r="D9" s="34" t="e">
        <f>VLOOKUP(SMALL($J$6:$J$26,ROW(D4)),会員名簿!$A$2:$K$22,3,0)</f>
        <v>#NUM!</v>
      </c>
      <c r="E9" s="33" t="e">
        <f>VLOOKUP(SMALL($J$6:$J$26,ROW(E4)),会員名簿!$A$2:$K$22,4,0)</f>
        <v>#NUM!</v>
      </c>
      <c r="F9" s="35" t="e">
        <f>VLOOKUP(SMALL($J$6:$J$26,ROW(F4)),会員名簿!$A$2:$K$22,5,0)</f>
        <v>#NUM!</v>
      </c>
      <c r="G9" s="34" t="e">
        <f>VLOOKUP(SMALL($J$6:$J$26,ROW(G4)),会員名簿!$A$2:$K$22,6,0)</f>
        <v>#NUM!</v>
      </c>
      <c r="H9" s="34" t="e">
        <f>VLOOKUP(SMALL($J$6:$J$26,ROW(H4)),会員名簿!$A$2:$K$22,7,0)</f>
        <v>#NUM!</v>
      </c>
      <c r="I9" s="34" t="e">
        <f>VLOOKUP(SMALL($J$6:$J$26,ROW(I4)),会員名簿!$A$2:$K$22,8,0)</f>
        <v>#NUM!</v>
      </c>
      <c r="J9" t="str">
        <f>IF(会員名簿!J5=$B$1,ROW(A4),"")</f>
        <v/>
      </c>
    </row>
    <row r="10" spans="1:10" ht="21" customHeight="1" thickBot="1" x14ac:dyDescent="0.2">
      <c r="A10" s="36" t="e">
        <f>VLOOKUP(SMALL($J$6:$J$26,ROW(A5)),会員名簿!$A$2:$K$22,9,0)</f>
        <v>#NUM!</v>
      </c>
      <c r="B10" s="47" t="e">
        <f>VLOOKUP(SMALL($J$6:$J$26,ROW(B5)),会員名簿!$A$2:$K$22,11,0)</f>
        <v>#NUM!</v>
      </c>
      <c r="C10" s="43" t="e">
        <f>VLOOKUP(SMALL($J$6:$J$26,ROW(C5)),会員名簿!$A$2:$K$22,2,0)</f>
        <v>#NUM!</v>
      </c>
      <c r="D10" s="38" t="e">
        <f>VLOOKUP(SMALL($J$6:$J$26,ROW(D5)),会員名簿!$A$2:$K$22,3,0)</f>
        <v>#NUM!</v>
      </c>
      <c r="E10" s="37" t="e">
        <f>VLOOKUP(SMALL($J$6:$J$26,ROW(E5)),会員名簿!$A$2:$K$22,4,0)</f>
        <v>#NUM!</v>
      </c>
      <c r="F10" s="39" t="e">
        <f>VLOOKUP(SMALL($J$6:$J$26,ROW(F5)),会員名簿!$A$2:$K$22,5,0)</f>
        <v>#NUM!</v>
      </c>
      <c r="G10" s="38" t="e">
        <f>VLOOKUP(SMALL($J$6:$J$26,ROW(G5)),会員名簿!$A$2:$K$22,6,0)</f>
        <v>#NUM!</v>
      </c>
      <c r="H10" s="38" t="e">
        <f>VLOOKUP(SMALL($J$6:$J$26,ROW(H5)),会員名簿!$A$2:$K$22,7,0)</f>
        <v>#NUM!</v>
      </c>
      <c r="I10" s="38" t="e">
        <f>VLOOKUP(SMALL($J$6:$J$26,ROW(I5)),会員名簿!$A$2:$K$22,8,0)</f>
        <v>#NUM!</v>
      </c>
      <c r="J10" t="str">
        <f>IF(会員名簿!J6=$B$1,ROW(A5),"")</f>
        <v/>
      </c>
    </row>
    <row r="11" spans="1:10" ht="18.75" customHeight="1" x14ac:dyDescent="0.15">
      <c r="J11" t="str">
        <f>IF(会員名簿!J7=$B$1,ROW(A6),"")</f>
        <v/>
      </c>
    </row>
    <row r="12" spans="1:10" ht="18.75" customHeight="1" x14ac:dyDescent="0.15">
      <c r="J12" t="str">
        <f>IF(会員名簿!J8=$B$1,ROW(A7),"")</f>
        <v/>
      </c>
    </row>
    <row r="13" spans="1:10" ht="18.75" customHeight="1" x14ac:dyDescent="0.15">
      <c r="J13">
        <f>IF(会員名簿!J9=$B$1,ROW(A8),"")</f>
        <v>8</v>
      </c>
    </row>
    <row r="14" spans="1:10" ht="18.75" customHeight="1" x14ac:dyDescent="0.15">
      <c r="J14" t="str">
        <f>IF(会員名簿!J10=$B$1,ROW(A9),"")</f>
        <v/>
      </c>
    </row>
    <row r="15" spans="1:10" ht="18.75" customHeight="1" x14ac:dyDescent="0.15">
      <c r="J15" t="str">
        <f>IF(会員名簿!J11=$B$1,ROW(A10),"")</f>
        <v/>
      </c>
    </row>
    <row r="16" spans="1:10" ht="18.75" customHeight="1" x14ac:dyDescent="0.15">
      <c r="J16" t="str">
        <f>IF(会員名簿!J12=$B$1,ROW(A11),"")</f>
        <v/>
      </c>
    </row>
    <row r="17" spans="10:10" ht="18.75" customHeight="1" x14ac:dyDescent="0.15">
      <c r="J17" t="str">
        <f>IF(会員名簿!J13=$B$1,ROW(A12),"")</f>
        <v/>
      </c>
    </row>
    <row r="18" spans="10:10" ht="18.75" customHeight="1" x14ac:dyDescent="0.15">
      <c r="J18" t="str">
        <f>IF(会員名簿!J14=$B$1,ROW(A13),"")</f>
        <v/>
      </c>
    </row>
    <row r="19" spans="10:10" ht="18.75" customHeight="1" x14ac:dyDescent="0.15">
      <c r="J19" t="str">
        <f>IF(会員名簿!J15=$B$1,ROW(A14),"")</f>
        <v/>
      </c>
    </row>
    <row r="20" spans="10:10" ht="18.75" customHeight="1" x14ac:dyDescent="0.15">
      <c r="J20" t="str">
        <f>IF(会員名簿!J16=$B$1,ROW(A15),"")</f>
        <v/>
      </c>
    </row>
    <row r="21" spans="10:10" ht="18.75" customHeight="1" x14ac:dyDescent="0.15">
      <c r="J21" t="str">
        <f>IF(会員名簿!J17=$B$1,ROW(A16),"")</f>
        <v/>
      </c>
    </row>
    <row r="22" spans="10:10" ht="18.75" customHeight="1" x14ac:dyDescent="0.15">
      <c r="J22" t="str">
        <f>IF(会員名簿!J18=$B$1,ROW(A17),"")</f>
        <v/>
      </c>
    </row>
    <row r="23" spans="10:10" ht="18.75" customHeight="1" x14ac:dyDescent="0.15">
      <c r="J23" t="str">
        <f>IF(会員名簿!J19=$B$1,ROW(A18),"")</f>
        <v/>
      </c>
    </row>
    <row r="24" spans="10:10" ht="18.75" customHeight="1" x14ac:dyDescent="0.15">
      <c r="J24" t="str">
        <f>IF(会員名簿!J20=$B$1,ROW(A19),"")</f>
        <v/>
      </c>
    </row>
    <row r="25" spans="10:10" ht="18.75" customHeight="1" x14ac:dyDescent="0.15">
      <c r="J25" t="str">
        <f>IF(会員名簿!J21=$B$1,ROW(A20),"")</f>
        <v/>
      </c>
    </row>
    <row r="26" spans="10:10" ht="18.75" customHeight="1" x14ac:dyDescent="0.15">
      <c r="J26" t="str">
        <f>IF(会員名簿!J22=$B$1,ROW(A21),"")</f>
        <v/>
      </c>
    </row>
    <row r="27" spans="10:10" ht="18.75" customHeight="1" x14ac:dyDescent="0.15"/>
    <row r="28" spans="10:10" ht="18.75" customHeight="1" x14ac:dyDescent="0.15"/>
    <row r="29" spans="10:10" ht="18.75" customHeight="1" x14ac:dyDescent="0.15"/>
    <row r="30" spans="10:10" ht="18.75" customHeight="1" x14ac:dyDescent="0.15"/>
    <row r="31" spans="10:10" ht="18.75" customHeight="1" x14ac:dyDescent="0.15"/>
    <row r="32" spans="10:10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  <row r="40" ht="18.75" customHeight="1" x14ac:dyDescent="0.15"/>
    <row r="41" ht="18.75" customHeight="1" x14ac:dyDescent="0.15"/>
    <row r="42" ht="18.75" customHeight="1" x14ac:dyDescent="0.15"/>
    <row r="43" ht="18.75" customHeight="1" x14ac:dyDescent="0.15"/>
    <row r="44" ht="18.75" customHeight="1" x14ac:dyDescent="0.15"/>
    <row r="45" ht="18.75" customHeight="1" x14ac:dyDescent="0.15"/>
    <row r="46" ht="18.75" customHeight="1" x14ac:dyDescent="0.15"/>
    <row r="47" ht="18.75" customHeight="1" x14ac:dyDescent="0.15"/>
    <row r="48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  <row r="64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</sheetData>
  <phoneticPr fontId="1"/>
  <conditionalFormatting sqref="A6:I10">
    <cfRule type="containsErrors" dxfId="1" priority="1">
      <formula>ISERROR(A6)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71"/>
  <sheetViews>
    <sheetView workbookViewId="0">
      <selection activeCell="B3" sqref="B3"/>
    </sheetView>
  </sheetViews>
  <sheetFormatPr defaultRowHeight="13.5" x14ac:dyDescent="0.15"/>
  <cols>
    <col min="1" max="1" width="13.125" customWidth="1"/>
    <col min="2" max="2" width="11.625" customWidth="1"/>
    <col min="3" max="3" width="7.5" style="12" customWidth="1"/>
    <col min="4" max="4" width="12.375" customWidth="1"/>
    <col min="5" max="5" width="11" customWidth="1"/>
    <col min="6" max="6" width="5.25" style="12" customWidth="1"/>
    <col min="7" max="7" width="8.625" style="12" customWidth="1"/>
    <col min="8" max="8" width="28.625" customWidth="1"/>
    <col min="9" max="9" width="14.375" customWidth="1"/>
    <col min="10" max="10" width="5.875" customWidth="1"/>
  </cols>
  <sheetData>
    <row r="1" spans="1:10" ht="21" customHeight="1" thickBot="1" x14ac:dyDescent="0.2">
      <c r="A1" s="26" t="s">
        <v>45</v>
      </c>
      <c r="B1" s="27" t="s">
        <v>53</v>
      </c>
    </row>
    <row r="2" spans="1:10" ht="18.75" customHeight="1" x14ac:dyDescent="0.15">
      <c r="A2" s="14" t="s">
        <v>57</v>
      </c>
      <c r="B2" s="15">
        <f>_xlfn.AGGREGATE(3,6,A6:A10)</f>
        <v>3</v>
      </c>
    </row>
    <row r="3" spans="1:10" ht="18.75" customHeight="1" x14ac:dyDescent="0.15">
      <c r="A3" s="14" t="s">
        <v>56</v>
      </c>
      <c r="B3" s="16">
        <f ca="1">_xlfn.AGGREGATE(1,6,F6:F10)</f>
        <v>35.666666666666664</v>
      </c>
    </row>
    <row r="4" spans="1:10" ht="18.75" customHeight="1" thickBot="1" x14ac:dyDescent="0.2"/>
    <row r="5" spans="1:10" ht="18.75" customHeight="1" thickBot="1" x14ac:dyDescent="0.2">
      <c r="A5" s="22" t="s">
        <v>61</v>
      </c>
      <c r="B5" s="44" t="s">
        <v>5</v>
      </c>
      <c r="C5" s="40" t="s">
        <v>58</v>
      </c>
      <c r="D5" s="23" t="s">
        <v>1</v>
      </c>
      <c r="E5" s="23" t="s">
        <v>2</v>
      </c>
      <c r="F5" s="23" t="s">
        <v>3</v>
      </c>
      <c r="G5" s="23" t="s">
        <v>59</v>
      </c>
      <c r="H5" s="24" t="s">
        <v>60</v>
      </c>
      <c r="I5" s="25" t="s">
        <v>4</v>
      </c>
    </row>
    <row r="6" spans="1:10" ht="21" customHeight="1" thickTop="1" x14ac:dyDescent="0.15">
      <c r="A6" s="28" t="str">
        <f>VLOOKUP(SMALL($J$6:$J$26,ROW(A1)),会員名簿!$A$2:$K$22,9,0)</f>
        <v>1090-19-010</v>
      </c>
      <c r="B6" s="45">
        <f>VLOOKUP(SMALL($J$6:$J$26,ROW(B1)),会員名簿!$A$2:$K$22,11,0)</f>
        <v>43752</v>
      </c>
      <c r="C6" s="41" t="str">
        <f>VLOOKUP(SMALL($J$6:$J$26,ROW(C1)),会員名簿!$A$2:$K$22,2,0)</f>
        <v>MW010</v>
      </c>
      <c r="D6" s="30" t="str">
        <f>VLOOKUP(SMALL($J$6:$J$26,ROW(D1)),会員名簿!$A$2:$K$22,3,0)</f>
        <v>里中美咲</v>
      </c>
      <c r="E6" s="29">
        <f>VLOOKUP(SMALL($J$6:$J$26,ROW(E1)),会員名簿!$A$2:$K$22,4,0)</f>
        <v>31568</v>
      </c>
      <c r="F6" s="31">
        <f ca="1">VLOOKUP(SMALL($J$6:$J$26,ROW(F1)),会員名簿!$A$2:$K$22,5,0)</f>
        <v>35</v>
      </c>
      <c r="G6" s="30" t="str">
        <f>VLOOKUP(SMALL($J$6:$J$26,ROW(G1)),会員名簿!$A$2:$K$22,6,0)</f>
        <v>569-1114</v>
      </c>
      <c r="H6" s="30" t="str">
        <f>VLOOKUP(SMALL($J$6:$J$26,ROW(H1)),会員名簿!$A$2:$K$22,7,0)</f>
        <v>大阪府高槻市別所本町＊＊＊</v>
      </c>
      <c r="I6" s="30" t="str">
        <f>VLOOKUP(SMALL($J$6:$J$26,ROW(I1)),会員名簿!$A$2:$K$22,8,0)</f>
        <v>090-****-0007</v>
      </c>
      <c r="J6" t="str">
        <f>IF(会員名簿!J2=$B$1,ROW(A1),"")</f>
        <v/>
      </c>
    </row>
    <row r="7" spans="1:10" ht="21" customHeight="1" x14ac:dyDescent="0.15">
      <c r="A7" s="32" t="str">
        <f>VLOOKUP(SMALL($J$6:$J$26,ROW(A2)),会員名簿!$A$2:$K$22,9,0)</f>
        <v>1170-27-018</v>
      </c>
      <c r="B7" s="46">
        <f>VLOOKUP(SMALL($J$6:$J$26,ROW(B2)),会員名簿!$A$2:$K$22,11,0)</f>
        <v>44206</v>
      </c>
      <c r="C7" s="42" t="str">
        <f>VLOOKUP(SMALL($J$6:$J$26,ROW(C2)),会員名簿!$A$2:$K$22,2,0)</f>
        <v>MW018</v>
      </c>
      <c r="D7" s="34" t="str">
        <f>VLOOKUP(SMALL($J$6:$J$26,ROW(D2)),会員名簿!$A$2:$K$22,3,0)</f>
        <v>南唯一</v>
      </c>
      <c r="E7" s="33">
        <f>VLOOKUP(SMALL($J$6:$J$26,ROW(E2)),会員名簿!$A$2:$K$22,4,0)</f>
        <v>31640</v>
      </c>
      <c r="F7" s="35">
        <f ca="1">VLOOKUP(SMALL($J$6:$J$26,ROW(F2)),会員名簿!$A$2:$K$22,5,0)</f>
        <v>35</v>
      </c>
      <c r="G7" s="34" t="str">
        <f>VLOOKUP(SMALL($J$6:$J$26,ROW(G2)),会員名簿!$A$2:$K$22,6,0)</f>
        <v>564-0051</v>
      </c>
      <c r="H7" s="34" t="str">
        <f>VLOOKUP(SMALL($J$6:$J$26,ROW(H2)),会員名簿!$A$2:$K$22,7,0)</f>
        <v>大阪府吹田市豊津町＊＊＊</v>
      </c>
      <c r="I7" s="34" t="str">
        <f>VLOOKUP(SMALL($J$6:$J$26,ROW(I2)),会員名簿!$A$2:$K$22,8,0)</f>
        <v>070-****-0101</v>
      </c>
      <c r="J7" t="str">
        <f>IF(会員名簿!J3=$B$1,ROW(A2),"")</f>
        <v/>
      </c>
    </row>
    <row r="8" spans="1:10" ht="21" customHeight="1" x14ac:dyDescent="0.15">
      <c r="A8" s="32" t="str">
        <f>VLOOKUP(SMALL($J$6:$J$26,ROW(A3)),会員名簿!$A$2:$K$22,9,0)</f>
        <v>1210-31-022</v>
      </c>
      <c r="B8" s="46">
        <f>VLOOKUP(SMALL($J$6:$J$26,ROW(B3)),会員名簿!$A$2:$K$22,11,0)</f>
        <v>44422</v>
      </c>
      <c r="C8" s="42" t="str">
        <f>VLOOKUP(SMALL($J$6:$J$26,ROW(C3)),会員名簿!$A$2:$K$22,2,0)</f>
        <v>MW022</v>
      </c>
      <c r="D8" s="34" t="str">
        <f>VLOOKUP(SMALL($J$6:$J$26,ROW(D3)),会員名簿!$A$2:$K$22,3,0)</f>
        <v>東野正昭</v>
      </c>
      <c r="E8" s="33">
        <f>VLOOKUP(SMALL($J$6:$J$26,ROW(E3)),会員名簿!$A$2:$K$22,4,0)</f>
        <v>31008</v>
      </c>
      <c r="F8" s="35">
        <f ca="1">VLOOKUP(SMALL($J$6:$J$26,ROW(F3)),会員名簿!$A$2:$K$22,5,0)</f>
        <v>37</v>
      </c>
      <c r="G8" s="34" t="str">
        <f>VLOOKUP(SMALL($J$6:$J$26,ROW(G3)),会員名簿!$A$2:$K$22,6,0)</f>
        <v>182-0016</v>
      </c>
      <c r="H8" s="34" t="str">
        <f>VLOOKUP(SMALL($J$6:$J$26,ROW(H3)),会員名簿!$A$2:$K$22,7,0)</f>
        <v>東京都調布市佐須町＊＊＊</v>
      </c>
      <c r="I8" s="34" t="str">
        <f>VLOOKUP(SMALL($J$6:$J$26,ROW(I3)),会員名簿!$A$2:$K$22,8,0)</f>
        <v>090-****-0104</v>
      </c>
      <c r="J8" t="str">
        <f>IF(会員名簿!J4=$B$1,ROW(A3),"")</f>
        <v/>
      </c>
    </row>
    <row r="9" spans="1:10" ht="21" customHeight="1" x14ac:dyDescent="0.15">
      <c r="A9" s="32" t="e">
        <f>VLOOKUP(SMALL($J$6:$J$26,ROW(A4)),会員名簿!$A$2:$K$22,9,0)</f>
        <v>#NUM!</v>
      </c>
      <c r="B9" s="46" t="e">
        <f>VLOOKUP(SMALL($J$6:$J$26,ROW(B4)),会員名簿!$A$2:$K$22,11,0)</f>
        <v>#NUM!</v>
      </c>
      <c r="C9" s="42" t="e">
        <f>VLOOKUP(SMALL($J$6:$J$26,ROW(C4)),会員名簿!$A$2:$K$22,2,0)</f>
        <v>#NUM!</v>
      </c>
      <c r="D9" s="34" t="e">
        <f>VLOOKUP(SMALL($J$6:$J$26,ROW(D4)),会員名簿!$A$2:$K$22,3,0)</f>
        <v>#NUM!</v>
      </c>
      <c r="E9" s="33" t="e">
        <f>VLOOKUP(SMALL($J$6:$J$26,ROW(E4)),会員名簿!$A$2:$K$22,4,0)</f>
        <v>#NUM!</v>
      </c>
      <c r="F9" s="35" t="e">
        <f>VLOOKUP(SMALL($J$6:$J$26,ROW(F4)),会員名簿!$A$2:$K$22,5,0)</f>
        <v>#NUM!</v>
      </c>
      <c r="G9" s="34" t="e">
        <f>VLOOKUP(SMALL($J$6:$J$26,ROW(G4)),会員名簿!$A$2:$K$22,6,0)</f>
        <v>#NUM!</v>
      </c>
      <c r="H9" s="34" t="e">
        <f>VLOOKUP(SMALL($J$6:$J$26,ROW(H4)),会員名簿!$A$2:$K$22,7,0)</f>
        <v>#NUM!</v>
      </c>
      <c r="I9" s="34" t="e">
        <f>VLOOKUP(SMALL($J$6:$J$26,ROW(I4)),会員名簿!$A$2:$K$22,8,0)</f>
        <v>#NUM!</v>
      </c>
      <c r="J9" t="str">
        <f>IF(会員名簿!J5=$B$1,ROW(A4),"")</f>
        <v/>
      </c>
    </row>
    <row r="10" spans="1:10" ht="21" customHeight="1" thickBot="1" x14ac:dyDescent="0.2">
      <c r="A10" s="36" t="e">
        <f>VLOOKUP(SMALL($J$6:$J$26,ROW(A5)),会員名簿!$A$2:$K$22,9,0)</f>
        <v>#NUM!</v>
      </c>
      <c r="B10" s="47" t="e">
        <f>VLOOKUP(SMALL($J$6:$J$26,ROW(B5)),会員名簿!$A$2:$K$22,11,0)</f>
        <v>#NUM!</v>
      </c>
      <c r="C10" s="43" t="e">
        <f>VLOOKUP(SMALL($J$6:$J$26,ROW(C5)),会員名簿!$A$2:$K$22,2,0)</f>
        <v>#NUM!</v>
      </c>
      <c r="D10" s="38" t="e">
        <f>VLOOKUP(SMALL($J$6:$J$26,ROW(D5)),会員名簿!$A$2:$K$22,3,0)</f>
        <v>#NUM!</v>
      </c>
      <c r="E10" s="37" t="e">
        <f>VLOOKUP(SMALL($J$6:$J$26,ROW(E5)),会員名簿!$A$2:$K$22,4,0)</f>
        <v>#NUM!</v>
      </c>
      <c r="F10" s="39" t="e">
        <f>VLOOKUP(SMALL($J$6:$J$26,ROW(F5)),会員名簿!$A$2:$K$22,5,0)</f>
        <v>#NUM!</v>
      </c>
      <c r="G10" s="38" t="e">
        <f>VLOOKUP(SMALL($J$6:$J$26,ROW(G5)),会員名簿!$A$2:$K$22,6,0)</f>
        <v>#NUM!</v>
      </c>
      <c r="H10" s="38" t="e">
        <f>VLOOKUP(SMALL($J$6:$J$26,ROW(H5)),会員名簿!$A$2:$K$22,7,0)</f>
        <v>#NUM!</v>
      </c>
      <c r="I10" s="38" t="e">
        <f>VLOOKUP(SMALL($J$6:$J$26,ROW(I5)),会員名簿!$A$2:$K$22,8,0)</f>
        <v>#NUM!</v>
      </c>
      <c r="J10" t="str">
        <f>IF(会員名簿!J6=$B$1,ROW(A5),"")</f>
        <v/>
      </c>
    </row>
    <row r="11" spans="1:10" ht="18.75" customHeight="1" x14ac:dyDescent="0.15">
      <c r="J11" t="str">
        <f>IF(会員名簿!J7=$B$1,ROW(A6),"")</f>
        <v/>
      </c>
    </row>
    <row r="12" spans="1:10" ht="18.75" customHeight="1" x14ac:dyDescent="0.15">
      <c r="J12" t="str">
        <f>IF(会員名簿!J8=$B$1,ROW(A7),"")</f>
        <v/>
      </c>
    </row>
    <row r="13" spans="1:10" ht="18.75" customHeight="1" x14ac:dyDescent="0.15">
      <c r="J13" t="str">
        <f>IF(会員名簿!J9=$B$1,ROW(A8),"")</f>
        <v/>
      </c>
    </row>
    <row r="14" spans="1:10" ht="18.75" customHeight="1" x14ac:dyDescent="0.15">
      <c r="J14" t="str">
        <f>IF(会員名簿!J10=$B$1,ROW(A9),"")</f>
        <v/>
      </c>
    </row>
    <row r="15" spans="1:10" ht="18.75" customHeight="1" x14ac:dyDescent="0.15">
      <c r="J15">
        <f>IF(会員名簿!J11=$B$1,ROW(A10),"")</f>
        <v>10</v>
      </c>
    </row>
    <row r="16" spans="1:10" ht="18.75" customHeight="1" x14ac:dyDescent="0.15">
      <c r="J16" t="str">
        <f>IF(会員名簿!J12=$B$1,ROW(A11),"")</f>
        <v/>
      </c>
    </row>
    <row r="17" spans="10:10" ht="18.75" customHeight="1" x14ac:dyDescent="0.15">
      <c r="J17" t="str">
        <f>IF(会員名簿!J13=$B$1,ROW(A12),"")</f>
        <v/>
      </c>
    </row>
    <row r="18" spans="10:10" ht="18.75" customHeight="1" x14ac:dyDescent="0.15">
      <c r="J18" t="str">
        <f>IF(会員名簿!J14=$B$1,ROW(A13),"")</f>
        <v/>
      </c>
    </row>
    <row r="19" spans="10:10" ht="18.75" customHeight="1" x14ac:dyDescent="0.15">
      <c r="J19" t="str">
        <f>IF(会員名簿!J15=$B$1,ROW(A14),"")</f>
        <v/>
      </c>
    </row>
    <row r="20" spans="10:10" ht="18.75" customHeight="1" x14ac:dyDescent="0.15">
      <c r="J20" t="str">
        <f>IF(会員名簿!J16=$B$1,ROW(A15),"")</f>
        <v/>
      </c>
    </row>
    <row r="21" spans="10:10" ht="18.75" customHeight="1" x14ac:dyDescent="0.15">
      <c r="J21" t="str">
        <f>IF(会員名簿!J17=$B$1,ROW(A16),"")</f>
        <v/>
      </c>
    </row>
    <row r="22" spans="10:10" ht="18.75" customHeight="1" x14ac:dyDescent="0.15">
      <c r="J22">
        <f>IF(会員名簿!J18=$B$1,ROW(A17),"")</f>
        <v>17</v>
      </c>
    </row>
    <row r="23" spans="10:10" ht="18.75" customHeight="1" x14ac:dyDescent="0.15">
      <c r="J23" t="str">
        <f>IF(会員名簿!J19=$B$1,ROW(A18),"")</f>
        <v/>
      </c>
    </row>
    <row r="24" spans="10:10" ht="18.75" customHeight="1" x14ac:dyDescent="0.15">
      <c r="J24" t="str">
        <f>IF(会員名簿!J20=$B$1,ROW(A19),"")</f>
        <v/>
      </c>
    </row>
    <row r="25" spans="10:10" ht="18.75" customHeight="1" x14ac:dyDescent="0.15">
      <c r="J25" t="str">
        <f>IF(会員名簿!J21=$B$1,ROW(A20),"")</f>
        <v/>
      </c>
    </row>
    <row r="26" spans="10:10" ht="18.75" customHeight="1" x14ac:dyDescent="0.15">
      <c r="J26">
        <f>IF(会員名簿!J22=$B$1,ROW(A21),"")</f>
        <v>21</v>
      </c>
    </row>
    <row r="27" spans="10:10" ht="18.75" customHeight="1" x14ac:dyDescent="0.15"/>
    <row r="28" spans="10:10" ht="18.75" customHeight="1" x14ac:dyDescent="0.15"/>
    <row r="29" spans="10:10" ht="18.75" customHeight="1" x14ac:dyDescent="0.15"/>
    <row r="30" spans="10:10" ht="18.75" customHeight="1" x14ac:dyDescent="0.15"/>
    <row r="31" spans="10:10" ht="18.75" customHeight="1" x14ac:dyDescent="0.15"/>
    <row r="32" spans="10:10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  <row r="40" ht="18.75" customHeight="1" x14ac:dyDescent="0.15"/>
    <row r="41" ht="18.75" customHeight="1" x14ac:dyDescent="0.15"/>
    <row r="42" ht="18.75" customHeight="1" x14ac:dyDescent="0.15"/>
    <row r="43" ht="18.75" customHeight="1" x14ac:dyDescent="0.15"/>
    <row r="44" ht="18.75" customHeight="1" x14ac:dyDescent="0.15"/>
    <row r="45" ht="18.75" customHeight="1" x14ac:dyDescent="0.15"/>
    <row r="46" ht="18.75" customHeight="1" x14ac:dyDescent="0.15"/>
    <row r="47" ht="18.75" customHeight="1" x14ac:dyDescent="0.15"/>
    <row r="48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  <row r="64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</sheetData>
  <phoneticPr fontId="1"/>
  <conditionalFormatting sqref="A6:I10">
    <cfRule type="containsErrors" dxfId="0" priority="1">
      <formula>ISERROR(A6)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</vt:i4>
      </vt:variant>
    </vt:vector>
  </HeadingPairs>
  <TitlesOfParts>
    <vt:vector size="10" baseType="lpstr">
      <vt:lpstr>会員名簿</vt:lpstr>
      <vt:lpstr>プレミアム</vt:lpstr>
      <vt:lpstr>ロイヤル</vt:lpstr>
      <vt:lpstr>ダイヤモンド</vt:lpstr>
      <vt:lpstr>プラチナ</vt:lpstr>
      <vt:lpstr>ゴールド</vt:lpstr>
      <vt:lpstr>シルバー</vt:lpstr>
      <vt:lpstr>ブロンズ</vt:lpstr>
      <vt:lpstr>レギュラー</vt:lpstr>
      <vt:lpstr>会員名簿!Extract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2021-05-15T06:34:21Z</dcterms:created>
  <dcterms:modified xsi:type="dcterms:W3CDTF">2021-12-17T00:11:11Z</dcterms:modified>
</cp:coreProperties>
</file>