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-15" yWindow="-15" windowWidth="15390" windowHeight="9780"/>
  </bookViews>
  <sheets>
    <sheet name="売上リスト" sheetId="4" r:id="rId1"/>
    <sheet name="顧客リスト" sheetId="1" r:id="rId2"/>
    <sheet name="会員種類" sheetId="2" r:id="rId3"/>
    <sheet name="商品リスト" sheetId="3" r:id="rId4"/>
  </sheets>
  <definedNames>
    <definedName name="_xlnm._FilterDatabase" localSheetId="0" hidden="1">売上リスト!$A$1:$M$71</definedName>
  </definedNames>
  <calcPr calcId="145621"/>
</workbook>
</file>

<file path=xl/calcChain.xml><?xml version="1.0" encoding="utf-8"?>
<calcChain xmlns="http://schemas.openxmlformats.org/spreadsheetml/2006/main">
  <c r="H3" i="4" l="1"/>
  <c r="H4" i="4"/>
  <c r="H5" i="4"/>
  <c r="H6" i="4"/>
  <c r="H7" i="4"/>
  <c r="H8" i="4"/>
  <c r="H9" i="4"/>
  <c r="H10" i="4"/>
  <c r="H11" i="4"/>
  <c r="H12" i="4"/>
  <c r="H13" i="4"/>
  <c r="H14" i="4"/>
  <c r="H15" i="4"/>
  <c r="H16" i="4"/>
  <c r="H17" i="4"/>
  <c r="H18" i="4"/>
  <c r="H19" i="4"/>
  <c r="H20" i="4"/>
  <c r="H21" i="4"/>
  <c r="H22" i="4"/>
  <c r="H23" i="4"/>
  <c r="H24" i="4"/>
  <c r="H25" i="4"/>
  <c r="H26" i="4"/>
  <c r="H27" i="4"/>
  <c r="H28" i="4"/>
  <c r="H29" i="4"/>
  <c r="H30" i="4"/>
  <c r="H31" i="4"/>
  <c r="H32" i="4"/>
  <c r="H33" i="4"/>
  <c r="H34" i="4"/>
  <c r="H35" i="4"/>
  <c r="H36" i="4"/>
  <c r="H37" i="4"/>
  <c r="H38" i="4"/>
  <c r="H39" i="4"/>
  <c r="H40" i="4"/>
  <c r="H41" i="4"/>
  <c r="H42" i="4"/>
  <c r="H43" i="4"/>
  <c r="H44" i="4"/>
  <c r="H45" i="4"/>
  <c r="H46" i="4"/>
  <c r="H47" i="4"/>
  <c r="H48" i="4"/>
  <c r="H49" i="4"/>
  <c r="H50" i="4"/>
  <c r="H51" i="4"/>
  <c r="H52" i="4"/>
  <c r="H53" i="4"/>
  <c r="H54" i="4"/>
  <c r="H55" i="4"/>
  <c r="H56" i="4"/>
  <c r="H57" i="4"/>
  <c r="H58" i="4"/>
  <c r="H59" i="4"/>
  <c r="H60" i="4"/>
  <c r="H61" i="4"/>
  <c r="H62" i="4"/>
  <c r="H63" i="4"/>
  <c r="H64" i="4"/>
  <c r="H65" i="4"/>
  <c r="H66" i="4"/>
  <c r="H67" i="4"/>
  <c r="H68" i="4"/>
  <c r="H69" i="4"/>
  <c r="H70" i="4"/>
  <c r="H71" i="4"/>
  <c r="H2" i="4"/>
  <c r="G3" i="4"/>
  <c r="G4" i="4"/>
  <c r="G5" i="4"/>
  <c r="G6" i="4"/>
  <c r="G7" i="4"/>
  <c r="G8" i="4"/>
  <c r="G9" i="4"/>
  <c r="G10" i="4"/>
  <c r="G11" i="4"/>
  <c r="G12" i="4"/>
  <c r="G13" i="4"/>
  <c r="G14" i="4"/>
  <c r="G15" i="4"/>
  <c r="G16" i="4"/>
  <c r="G17" i="4"/>
  <c r="G18" i="4"/>
  <c r="G19" i="4"/>
  <c r="G20" i="4"/>
  <c r="G21" i="4"/>
  <c r="G22" i="4"/>
  <c r="G23" i="4"/>
  <c r="G24" i="4"/>
  <c r="G25" i="4"/>
  <c r="G26" i="4"/>
  <c r="G27" i="4"/>
  <c r="G28" i="4"/>
  <c r="G29" i="4"/>
  <c r="G30" i="4"/>
  <c r="G31" i="4"/>
  <c r="G32" i="4"/>
  <c r="G33" i="4"/>
  <c r="G34" i="4"/>
  <c r="G35" i="4"/>
  <c r="G36" i="4"/>
  <c r="G37" i="4"/>
  <c r="G38" i="4"/>
  <c r="G39" i="4"/>
  <c r="G40" i="4"/>
  <c r="G41" i="4"/>
  <c r="G42" i="4"/>
  <c r="G43" i="4"/>
  <c r="G44" i="4"/>
  <c r="G45" i="4"/>
  <c r="G46" i="4"/>
  <c r="G47" i="4"/>
  <c r="G48" i="4"/>
  <c r="G49" i="4"/>
  <c r="G50" i="4"/>
  <c r="G51" i="4"/>
  <c r="G52" i="4"/>
  <c r="G53" i="4"/>
  <c r="G54" i="4"/>
  <c r="G55" i="4"/>
  <c r="G56" i="4"/>
  <c r="G57" i="4"/>
  <c r="G58" i="4"/>
  <c r="G59" i="4"/>
  <c r="G60" i="4"/>
  <c r="G61" i="4"/>
  <c r="G62" i="4"/>
  <c r="G63" i="4"/>
  <c r="G64" i="4"/>
  <c r="G65" i="4"/>
  <c r="G66" i="4"/>
  <c r="G67" i="4"/>
  <c r="G68" i="4"/>
  <c r="G69" i="4"/>
  <c r="G70" i="4"/>
  <c r="G71" i="4"/>
  <c r="G2" i="4"/>
  <c r="F2" i="4"/>
  <c r="F3" i="4" l="1"/>
  <c r="K2" i="4" l="1"/>
  <c r="M2" i="4" s="1"/>
  <c r="K5" i="4"/>
  <c r="M5" i="4" s="1"/>
  <c r="K6" i="4"/>
  <c r="M6" i="4" s="1"/>
  <c r="K4" i="4"/>
  <c r="M4" i="4" s="1"/>
  <c r="K7" i="4"/>
  <c r="M7" i="4" s="1"/>
  <c r="K11" i="4"/>
  <c r="M11" i="4" s="1"/>
  <c r="K9" i="4"/>
  <c r="M9" i="4" s="1"/>
  <c r="K10" i="4"/>
  <c r="M10" i="4" s="1"/>
  <c r="K8" i="4"/>
  <c r="M8" i="4" s="1"/>
  <c r="K13" i="4"/>
  <c r="M13" i="4" s="1"/>
  <c r="K12" i="4"/>
  <c r="M12" i="4" s="1"/>
  <c r="K14" i="4"/>
  <c r="M14" i="4" s="1"/>
  <c r="K17" i="4"/>
  <c r="M17" i="4" s="1"/>
  <c r="K15" i="4"/>
  <c r="M15" i="4" s="1"/>
  <c r="K16" i="4"/>
  <c r="M16" i="4" s="1"/>
  <c r="K19" i="4"/>
  <c r="M19" i="4" s="1"/>
  <c r="K18" i="4"/>
  <c r="M18" i="4" s="1"/>
  <c r="K20" i="4"/>
  <c r="M20" i="4" s="1"/>
  <c r="K21" i="4"/>
  <c r="M21" i="4" s="1"/>
  <c r="K22" i="4"/>
  <c r="M22" i="4" s="1"/>
  <c r="K23" i="4"/>
  <c r="M23" i="4" s="1"/>
  <c r="K24" i="4"/>
  <c r="M24" i="4" s="1"/>
  <c r="K26" i="4"/>
  <c r="M26" i="4" s="1"/>
  <c r="K27" i="4"/>
  <c r="M27" i="4" s="1"/>
  <c r="K25" i="4"/>
  <c r="M25" i="4" s="1"/>
  <c r="K30" i="4"/>
  <c r="M30" i="4" s="1"/>
  <c r="K29" i="4"/>
  <c r="M29" i="4" s="1"/>
  <c r="K28" i="4"/>
  <c r="M28" i="4" s="1"/>
  <c r="K31" i="4"/>
  <c r="M31" i="4" s="1"/>
  <c r="K35" i="4"/>
  <c r="M35" i="4" s="1"/>
  <c r="K33" i="4"/>
  <c r="M33" i="4" s="1"/>
  <c r="K32" i="4"/>
  <c r="M32" i="4" s="1"/>
  <c r="K34" i="4"/>
  <c r="M34" i="4" s="1"/>
  <c r="K36" i="4"/>
  <c r="M36" i="4" s="1"/>
  <c r="K37" i="4"/>
  <c r="M37" i="4" s="1"/>
  <c r="K39" i="4"/>
  <c r="M39" i="4" s="1"/>
  <c r="K38" i="4"/>
  <c r="M38" i="4" s="1"/>
  <c r="K41" i="4"/>
  <c r="M41" i="4" s="1"/>
  <c r="K42" i="4"/>
  <c r="M42" i="4" s="1"/>
  <c r="K40" i="4"/>
  <c r="M40" i="4" s="1"/>
  <c r="K43" i="4"/>
  <c r="M43" i="4" s="1"/>
  <c r="K45" i="4"/>
  <c r="M45" i="4" s="1"/>
  <c r="K48" i="4"/>
  <c r="M48" i="4" s="1"/>
  <c r="K44" i="4"/>
  <c r="M44" i="4" s="1"/>
  <c r="K46" i="4"/>
  <c r="M46" i="4" s="1"/>
  <c r="K47" i="4"/>
  <c r="M47" i="4" s="1"/>
  <c r="K52" i="4"/>
  <c r="M52" i="4" s="1"/>
  <c r="K54" i="4"/>
  <c r="M54" i="4" s="1"/>
  <c r="K49" i="4"/>
  <c r="M49" i="4" s="1"/>
  <c r="K50" i="4"/>
  <c r="M50" i="4" s="1"/>
  <c r="K53" i="4"/>
  <c r="M53" i="4" s="1"/>
  <c r="K51" i="4"/>
  <c r="M51" i="4" s="1"/>
  <c r="K55" i="4"/>
  <c r="M55" i="4" s="1"/>
  <c r="K58" i="4"/>
  <c r="M58" i="4" s="1"/>
  <c r="K57" i="4"/>
  <c r="M57" i="4" s="1"/>
  <c r="K56" i="4"/>
  <c r="M56" i="4" s="1"/>
  <c r="K60" i="4"/>
  <c r="M60" i="4" s="1"/>
  <c r="K59" i="4"/>
  <c r="M59" i="4" s="1"/>
  <c r="K61" i="4"/>
  <c r="M61" i="4" s="1"/>
  <c r="K63" i="4"/>
  <c r="M63" i="4" s="1"/>
  <c r="K64" i="4"/>
  <c r="M64" i="4" s="1"/>
  <c r="K62" i="4"/>
  <c r="M62" i="4" s="1"/>
  <c r="K70" i="4"/>
  <c r="M70" i="4" s="1"/>
  <c r="K69" i="4"/>
  <c r="M69" i="4" s="1"/>
  <c r="K67" i="4"/>
  <c r="M67" i="4" s="1"/>
  <c r="K71" i="4"/>
  <c r="M71" i="4" s="1"/>
  <c r="K66" i="4"/>
  <c r="M66" i="4" s="1"/>
  <c r="K68" i="4"/>
  <c r="M68" i="4" s="1"/>
  <c r="K65" i="4"/>
  <c r="M65" i="4" s="1"/>
  <c r="K3" i="4"/>
  <c r="M3" i="4" s="1"/>
  <c r="J3" i="4"/>
  <c r="F5" i="4"/>
  <c r="F6" i="4"/>
  <c r="F4" i="4"/>
  <c r="F7" i="4"/>
  <c r="F11" i="4"/>
  <c r="F9" i="4"/>
  <c r="F10" i="4"/>
  <c r="F8" i="4"/>
  <c r="F13" i="4"/>
  <c r="F12" i="4"/>
  <c r="F14" i="4"/>
  <c r="F17" i="4"/>
  <c r="F15" i="4"/>
  <c r="F16" i="4"/>
  <c r="F19" i="4"/>
  <c r="F18" i="4"/>
  <c r="F20" i="4"/>
  <c r="F21" i="4"/>
  <c r="F22" i="4"/>
  <c r="F23" i="4"/>
  <c r="F24" i="4"/>
  <c r="F26" i="4"/>
  <c r="F27" i="4"/>
  <c r="F25" i="4"/>
  <c r="F30" i="4"/>
  <c r="F29" i="4"/>
  <c r="F28" i="4"/>
  <c r="F31" i="4"/>
  <c r="F35" i="4"/>
  <c r="F33" i="4"/>
  <c r="F32" i="4"/>
  <c r="F34" i="4"/>
  <c r="F36" i="4"/>
  <c r="F37" i="4"/>
  <c r="F39" i="4"/>
  <c r="F38" i="4"/>
  <c r="F41" i="4"/>
  <c r="F42" i="4"/>
  <c r="F40" i="4"/>
  <c r="F43" i="4"/>
  <c r="F45" i="4"/>
  <c r="F48" i="4"/>
  <c r="F44" i="4"/>
  <c r="F46" i="4"/>
  <c r="F47" i="4"/>
  <c r="F52" i="4"/>
  <c r="F54" i="4"/>
  <c r="F49" i="4"/>
  <c r="F50" i="4"/>
  <c r="F53" i="4"/>
  <c r="F51" i="4"/>
  <c r="F55" i="4"/>
  <c r="F58" i="4"/>
  <c r="F57" i="4"/>
  <c r="F56" i="4"/>
  <c r="F60" i="4"/>
  <c r="F59" i="4"/>
  <c r="F61" i="4"/>
  <c r="F63" i="4"/>
  <c r="F64" i="4"/>
  <c r="F62" i="4"/>
  <c r="F70" i="4"/>
  <c r="F69" i="4"/>
  <c r="F67" i="4"/>
  <c r="F71" i="4"/>
  <c r="F66" i="4"/>
  <c r="F68" i="4"/>
  <c r="F65" i="4"/>
  <c r="J2" i="4"/>
  <c r="J5" i="4"/>
  <c r="J6" i="4"/>
  <c r="J4" i="4"/>
  <c r="J7" i="4"/>
  <c r="J11" i="4"/>
  <c r="J9" i="4"/>
  <c r="J10" i="4"/>
  <c r="J8" i="4"/>
  <c r="J13" i="4"/>
  <c r="J12" i="4"/>
  <c r="J14" i="4"/>
  <c r="J17" i="4"/>
  <c r="J15" i="4"/>
  <c r="J16" i="4"/>
  <c r="J19" i="4"/>
  <c r="J18" i="4"/>
  <c r="J20" i="4"/>
  <c r="J21" i="4"/>
  <c r="J22" i="4"/>
  <c r="J23" i="4"/>
  <c r="J24" i="4"/>
  <c r="J26" i="4"/>
  <c r="J27" i="4"/>
  <c r="J25" i="4"/>
  <c r="J30" i="4"/>
  <c r="J29" i="4"/>
  <c r="J28" i="4"/>
  <c r="J31" i="4"/>
  <c r="J35" i="4"/>
  <c r="J33" i="4"/>
  <c r="J32" i="4"/>
  <c r="J34" i="4"/>
  <c r="J36" i="4"/>
  <c r="J37" i="4"/>
  <c r="J39" i="4"/>
  <c r="J38" i="4"/>
  <c r="J41" i="4"/>
  <c r="J42" i="4"/>
  <c r="J40" i="4"/>
  <c r="J43" i="4"/>
  <c r="J45" i="4"/>
  <c r="J48" i="4"/>
  <c r="J44" i="4"/>
  <c r="J46" i="4"/>
  <c r="J47" i="4"/>
  <c r="J52" i="4"/>
  <c r="J54" i="4"/>
  <c r="J49" i="4"/>
  <c r="J50" i="4"/>
  <c r="J53" i="4"/>
  <c r="J51" i="4"/>
  <c r="J55" i="4"/>
  <c r="J58" i="4"/>
  <c r="J57" i="4"/>
  <c r="J56" i="4"/>
  <c r="J60" i="4"/>
  <c r="J59" i="4"/>
  <c r="J61" i="4"/>
  <c r="J63" i="4"/>
  <c r="J64" i="4"/>
  <c r="J62" i="4"/>
  <c r="J70" i="4"/>
  <c r="J69" i="4"/>
  <c r="J67" i="4"/>
  <c r="J71" i="4"/>
  <c r="J66" i="4"/>
  <c r="J68" i="4"/>
  <c r="J65" i="4"/>
  <c r="D3" i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2" i="1"/>
</calcChain>
</file>

<file path=xl/sharedStrings.xml><?xml version="1.0" encoding="utf-8"?>
<sst xmlns="http://schemas.openxmlformats.org/spreadsheetml/2006/main" count="521" uniqueCount="178">
  <si>
    <t>顧客名</t>
  </si>
  <si>
    <t>郵便番号</t>
    <rPh sb="0" eb="4">
      <t>ユウビンバンゴウ</t>
    </rPh>
    <phoneticPr fontId="2"/>
  </si>
  <si>
    <t>都道府県名</t>
  </si>
  <si>
    <t>住所1</t>
  </si>
  <si>
    <t>住所2</t>
  </si>
  <si>
    <t>電話番号</t>
  </si>
  <si>
    <t>登録日</t>
    <rPh sb="0" eb="3">
      <t>とうろくび</t>
    </rPh>
    <phoneticPr fontId="3" type="Hiragana"/>
  </si>
  <si>
    <t>メールアドレス</t>
  </si>
  <si>
    <t>佐藤　美奈子</t>
    <rPh sb="0" eb="2">
      <t>サトウ</t>
    </rPh>
    <rPh sb="3" eb="6">
      <t>ミナコ</t>
    </rPh>
    <phoneticPr fontId="2"/>
  </si>
  <si>
    <t>井沢　翔太</t>
    <rPh sb="0" eb="2">
      <t>イザワ</t>
    </rPh>
    <rPh sb="3" eb="5">
      <t>ショウタ</t>
    </rPh>
    <phoneticPr fontId="2"/>
  </si>
  <si>
    <t>朝日　晴彦</t>
    <rPh sb="0" eb="2">
      <t>アサヒ</t>
    </rPh>
    <rPh sb="3" eb="5">
      <t>ハルヒコ</t>
    </rPh>
    <phoneticPr fontId="2"/>
  </si>
  <si>
    <t>南田　恵子</t>
    <rPh sb="0" eb="2">
      <t>ミナミダ</t>
    </rPh>
    <rPh sb="3" eb="5">
      <t>ケイコ</t>
    </rPh>
    <phoneticPr fontId="2"/>
  </si>
  <si>
    <t>山田　健太郎</t>
    <rPh sb="0" eb="2">
      <t>ヤマダ</t>
    </rPh>
    <rPh sb="3" eb="6">
      <t>ケンタロウ</t>
    </rPh>
    <phoneticPr fontId="2"/>
  </si>
  <si>
    <t>飯島　直哉</t>
    <rPh sb="0" eb="2">
      <t>イイジマ</t>
    </rPh>
    <rPh sb="3" eb="5">
      <t>ナオヤ</t>
    </rPh>
    <phoneticPr fontId="2"/>
  </si>
  <si>
    <t>中村　大輔</t>
    <rPh sb="0" eb="2">
      <t>ナカムラ</t>
    </rPh>
    <rPh sb="3" eb="5">
      <t>ダイスケ</t>
    </rPh>
    <phoneticPr fontId="2"/>
  </si>
  <si>
    <t>松下　麗華</t>
    <rPh sb="0" eb="2">
      <t>マツシタ</t>
    </rPh>
    <rPh sb="3" eb="5">
      <t>レイカ</t>
    </rPh>
    <phoneticPr fontId="2"/>
  </si>
  <si>
    <t>斉藤　修</t>
    <rPh sb="0" eb="2">
      <t>サイトウ</t>
    </rPh>
    <rPh sb="3" eb="4">
      <t>オサム</t>
    </rPh>
    <phoneticPr fontId="2"/>
  </si>
  <si>
    <t>渡辺　正太郎</t>
    <rPh sb="0" eb="2">
      <t>ワタナベ</t>
    </rPh>
    <rPh sb="3" eb="6">
      <t>ショウタロウ</t>
    </rPh>
    <phoneticPr fontId="2"/>
  </si>
  <si>
    <t>神田　雅彦</t>
    <rPh sb="0" eb="2">
      <t>カンダ</t>
    </rPh>
    <rPh sb="3" eb="5">
      <t>マサヒコ</t>
    </rPh>
    <phoneticPr fontId="2"/>
  </si>
  <si>
    <t>遠藤　愛美</t>
    <rPh sb="0" eb="2">
      <t>エンドウ</t>
    </rPh>
    <rPh sb="3" eb="5">
      <t>メグミ</t>
    </rPh>
    <phoneticPr fontId="2"/>
  </si>
  <si>
    <t>内田　慶次郎</t>
    <rPh sb="0" eb="2">
      <t>ウチダ</t>
    </rPh>
    <rPh sb="3" eb="6">
      <t>ケイジロウ</t>
    </rPh>
    <phoneticPr fontId="2"/>
  </si>
  <si>
    <t>篠原　恵梨香</t>
    <rPh sb="0" eb="2">
      <t>シノハラ</t>
    </rPh>
    <rPh sb="3" eb="6">
      <t>エリカ</t>
    </rPh>
    <phoneticPr fontId="2"/>
  </si>
  <si>
    <t>大下　慎</t>
    <rPh sb="0" eb="2">
      <t>オオシタ</t>
    </rPh>
    <rPh sb="3" eb="4">
      <t>シン</t>
    </rPh>
    <phoneticPr fontId="2"/>
  </si>
  <si>
    <t>笹本　晋平</t>
    <rPh sb="0" eb="2">
      <t>ササモト</t>
    </rPh>
    <rPh sb="3" eb="5">
      <t>シンペイ</t>
    </rPh>
    <phoneticPr fontId="2"/>
  </si>
  <si>
    <t>佐々木　渉</t>
    <rPh sb="0" eb="3">
      <t>ササキ</t>
    </rPh>
    <rPh sb="4" eb="5">
      <t>ワタル</t>
    </rPh>
    <phoneticPr fontId="2"/>
  </si>
  <si>
    <t>栗田　愛</t>
    <rPh sb="0" eb="2">
      <t>クリタ</t>
    </rPh>
    <rPh sb="3" eb="4">
      <t>アイ</t>
    </rPh>
    <phoneticPr fontId="2"/>
  </si>
  <si>
    <t>新田　航平</t>
    <rPh sb="0" eb="2">
      <t>ニッタ</t>
    </rPh>
    <rPh sb="3" eb="5">
      <t>コウヘイ</t>
    </rPh>
    <phoneticPr fontId="2"/>
  </si>
  <si>
    <t>野々下　祥子</t>
    <rPh sb="0" eb="3">
      <t>ノノシタ</t>
    </rPh>
    <rPh sb="4" eb="6">
      <t>ショウコ</t>
    </rPh>
    <phoneticPr fontId="2"/>
  </si>
  <si>
    <t>長瀬　裕子</t>
    <rPh sb="0" eb="2">
      <t>ナガセ</t>
    </rPh>
    <rPh sb="3" eb="5">
      <t>ユウコ</t>
    </rPh>
    <phoneticPr fontId="2"/>
  </si>
  <si>
    <t>S</t>
  </si>
  <si>
    <t>田中　和美</t>
    <rPh sb="0" eb="2">
      <t>タナカ</t>
    </rPh>
    <rPh sb="3" eb="5">
      <t>カズミ</t>
    </rPh>
    <phoneticPr fontId="2"/>
  </si>
  <si>
    <t>岩下　真由美</t>
    <rPh sb="0" eb="2">
      <t>イワシタ</t>
    </rPh>
    <rPh sb="3" eb="6">
      <t>マユミ</t>
    </rPh>
    <phoneticPr fontId="2"/>
  </si>
  <si>
    <t>安藤　明子</t>
    <rPh sb="0" eb="2">
      <t>アンドウ</t>
    </rPh>
    <rPh sb="3" eb="5">
      <t>アキコ</t>
    </rPh>
    <phoneticPr fontId="2"/>
  </si>
  <si>
    <t>小倉　康介</t>
    <rPh sb="0" eb="2">
      <t>オグラ</t>
    </rPh>
    <rPh sb="3" eb="5">
      <t>コウスケ</t>
    </rPh>
    <phoneticPr fontId="2"/>
  </si>
  <si>
    <t>和田　一雄</t>
    <rPh sb="0" eb="2">
      <t>ワダ</t>
    </rPh>
    <rPh sb="3" eb="5">
      <t>カズオ</t>
    </rPh>
    <phoneticPr fontId="2"/>
  </si>
  <si>
    <t>下田　誠</t>
    <rPh sb="0" eb="2">
      <t>シモダ</t>
    </rPh>
    <rPh sb="3" eb="4">
      <t>マコト</t>
    </rPh>
    <phoneticPr fontId="2"/>
  </si>
  <si>
    <t>高橋　涼子</t>
    <rPh sb="0" eb="2">
      <t>タカハシ</t>
    </rPh>
    <rPh sb="3" eb="5">
      <t>リョウコ</t>
    </rPh>
    <phoneticPr fontId="2"/>
  </si>
  <si>
    <t>田代　健二</t>
    <rPh sb="0" eb="2">
      <t>タシロ</t>
    </rPh>
    <rPh sb="3" eb="5">
      <t>ケンジ</t>
    </rPh>
    <phoneticPr fontId="2"/>
  </si>
  <si>
    <t>谷原　沙希</t>
    <rPh sb="0" eb="2">
      <t>タニハラ</t>
    </rPh>
    <rPh sb="3" eb="5">
      <t>サキ</t>
    </rPh>
    <phoneticPr fontId="2"/>
  </si>
  <si>
    <t>木下　沙織</t>
    <rPh sb="0" eb="2">
      <t>キノシタ</t>
    </rPh>
    <rPh sb="3" eb="5">
      <t>サオリ</t>
    </rPh>
    <phoneticPr fontId="2"/>
  </si>
  <si>
    <t>新井　純哉</t>
    <rPh sb="0" eb="2">
      <t>アライ</t>
    </rPh>
    <rPh sb="3" eb="5">
      <t>ジュンヤ</t>
    </rPh>
    <phoneticPr fontId="2"/>
  </si>
  <si>
    <t>吉田　美代子</t>
    <rPh sb="0" eb="2">
      <t>ヨシダ</t>
    </rPh>
    <rPh sb="3" eb="6">
      <t>ミヨコ</t>
    </rPh>
    <phoneticPr fontId="2"/>
  </si>
  <si>
    <t>石田　麻里</t>
    <rPh sb="0" eb="2">
      <t>イシダ</t>
    </rPh>
    <rPh sb="3" eb="5">
      <t>マリ</t>
    </rPh>
    <phoneticPr fontId="2"/>
  </si>
  <si>
    <t>小林　浩哉</t>
    <rPh sb="0" eb="2">
      <t>コバヤシ</t>
    </rPh>
    <rPh sb="3" eb="5">
      <t>ヒロヤ</t>
    </rPh>
    <phoneticPr fontId="2"/>
  </si>
  <si>
    <t>木島　弥生</t>
    <rPh sb="0" eb="2">
      <t>キジマ</t>
    </rPh>
    <rPh sb="3" eb="5">
      <t>ヤヨイ</t>
    </rPh>
    <phoneticPr fontId="2"/>
  </si>
  <si>
    <t>田原　隆弘</t>
    <rPh sb="0" eb="2">
      <t>タハラ</t>
    </rPh>
    <rPh sb="3" eb="5">
      <t>タカヒロ</t>
    </rPh>
    <phoneticPr fontId="2"/>
  </si>
  <si>
    <t>上島　久美</t>
    <rPh sb="0" eb="2">
      <t>ウエシマ</t>
    </rPh>
    <rPh sb="3" eb="5">
      <t>クミ</t>
    </rPh>
    <phoneticPr fontId="2"/>
  </si>
  <si>
    <t>村田　沙耶</t>
    <rPh sb="0" eb="2">
      <t>ムラタ</t>
    </rPh>
    <rPh sb="3" eb="5">
      <t>サヤ</t>
    </rPh>
    <phoneticPr fontId="2"/>
  </si>
  <si>
    <t>福井　典子</t>
    <rPh sb="0" eb="2">
      <t>フクイ</t>
    </rPh>
    <rPh sb="3" eb="5">
      <t>ノリコ</t>
    </rPh>
    <phoneticPr fontId="2"/>
  </si>
  <si>
    <t>B</t>
  </si>
  <si>
    <t>G</t>
  </si>
  <si>
    <t>A</t>
  </si>
  <si>
    <t>神奈川県</t>
    <rPh sb="0" eb="3">
      <t>カナガワ</t>
    </rPh>
    <rPh sb="3" eb="4">
      <t>ケン</t>
    </rPh>
    <phoneticPr fontId="2"/>
  </si>
  <si>
    <t>桜ヶ丘マンションXXX</t>
    <rPh sb="0" eb="3">
      <t>サクラガオカ</t>
    </rPh>
    <phoneticPr fontId="2"/>
  </si>
  <si>
    <t>090-0000-XXXX</t>
  </si>
  <si>
    <t/>
  </si>
  <si>
    <t>千葉県</t>
    <rPh sb="0" eb="2">
      <t>チバ</t>
    </rPh>
    <rPh sb="2" eb="3">
      <t>ケン</t>
    </rPh>
    <phoneticPr fontId="2"/>
  </si>
  <si>
    <t>緑ヶ丘コーポXXX</t>
    <rPh sb="0" eb="3">
      <t>ミドリガオカ</t>
    </rPh>
    <phoneticPr fontId="2"/>
  </si>
  <si>
    <t>東京都</t>
    <rPh sb="0" eb="3">
      <t>トウキョウト</t>
    </rPh>
    <phoneticPr fontId="2"/>
  </si>
  <si>
    <t>埼玉県</t>
    <rPh sb="0" eb="2">
      <t>サイタマ</t>
    </rPh>
    <rPh sb="2" eb="3">
      <t>ケン</t>
    </rPh>
    <phoneticPr fontId="2"/>
  </si>
  <si>
    <t>朝日が丘マンションXXX</t>
    <rPh sb="0" eb="2">
      <t>アサヒ</t>
    </rPh>
    <rPh sb="3" eb="4">
      <t>オカ</t>
    </rPh>
    <phoneticPr fontId="2"/>
  </si>
  <si>
    <t>花山ハイツXXX</t>
    <rPh sb="0" eb="2">
      <t>ハナヤマ</t>
    </rPh>
    <phoneticPr fontId="2"/>
  </si>
  <si>
    <t>鈴木ビルXF XXX</t>
    <rPh sb="0" eb="2">
      <t>スズキ</t>
    </rPh>
    <phoneticPr fontId="2"/>
  </si>
  <si>
    <t>田中ビルXXX</t>
    <rPh sb="0" eb="2">
      <t>タナカ</t>
    </rPh>
    <phoneticPr fontId="2"/>
  </si>
  <si>
    <t>横浜市港北区大倉山X-X-X</t>
  </si>
  <si>
    <t>藤沢市片瀬海岸X-X-X</t>
  </si>
  <si>
    <t>小田原市池上X-X-X</t>
  </si>
  <si>
    <t>asahi@example.com</t>
  </si>
  <si>
    <t>千葉市中央区青葉町X-X-X</t>
  </si>
  <si>
    <t>mimani@example.com</t>
  </si>
  <si>
    <t>千葉市中央区今井X-X-X</t>
  </si>
  <si>
    <t>川崎市宮前区犬蔵X-X-X</t>
  </si>
  <si>
    <t>千代田区丸の内X-X-X</t>
  </si>
  <si>
    <t>daisuke@example.com</t>
  </si>
  <si>
    <t>杉並区阿佐谷南X-X-X</t>
  </si>
  <si>
    <t>ABCビルXF XXX</t>
  </si>
  <si>
    <t>町田市原町田X-X-X</t>
  </si>
  <si>
    <t>上尾市小泉X-X-X</t>
  </si>
  <si>
    <t>watanabe@example.com</t>
  </si>
  <si>
    <t>多摩市関戸X-X-X</t>
  </si>
  <si>
    <t>八王子市片倉町X-X-X</t>
  </si>
  <si>
    <t>市原市青葉台X-X-X</t>
  </si>
  <si>
    <t>千代田区千代田X-X-X</t>
  </si>
  <si>
    <t>erika@example.com</t>
  </si>
  <si>
    <t>春日部市小平X-X-X</t>
  </si>
  <si>
    <t>oosita@example.com</t>
  </si>
  <si>
    <t>横須賀市久里浜X-X-X</t>
  </si>
  <si>
    <t>川崎市麻生区百合丘X-X-X</t>
  </si>
  <si>
    <t>sasaki@example.com</t>
  </si>
  <si>
    <t>鎌倉市常盤X-X-X</t>
  </si>
  <si>
    <t>千葉市緑区越智町X-X-X</t>
  </si>
  <si>
    <t>世田谷区世田谷X-X-X</t>
  </si>
  <si>
    <t>北区王子X-X-X</t>
  </si>
  <si>
    <t>さいたま市緑区大崎X-X-X</t>
  </si>
  <si>
    <t>市原市市原X-X-X</t>
  </si>
  <si>
    <t>千葉市美浜区高洲X-X-X</t>
  </si>
  <si>
    <t>akiko@example.com</t>
  </si>
  <si>
    <t>船橋市東町X-X-X</t>
  </si>
  <si>
    <t>世田谷区上北沢X-X-X</t>
  </si>
  <si>
    <t>さいたま市大宮区大原X-X-X</t>
  </si>
  <si>
    <t>鎌倉市材木座X-X-X</t>
  </si>
  <si>
    <t>ひまわりハイツXXX</t>
  </si>
  <si>
    <t>世田谷区喜多見X-X-X</t>
  </si>
  <si>
    <t>kenji@example.com</t>
  </si>
  <si>
    <t>平塚市大原X-X-X</t>
  </si>
  <si>
    <t>鎌倉市鎌倉山X-X-X</t>
  </si>
  <si>
    <t>世田谷区経堂X-X-X</t>
  </si>
  <si>
    <t>鎌倉市七里ガ浜X-X-X</t>
  </si>
  <si>
    <t>さいたま市中央区桜丘X-X-X</t>
  </si>
  <si>
    <t>逗子市逗子X-X-X</t>
  </si>
  <si>
    <t>kobayashi@example.com</t>
  </si>
  <si>
    <t>鎌倉市腰越X-X-X</t>
  </si>
  <si>
    <t>世田谷区祖師谷X-X-X</t>
  </si>
  <si>
    <t>さいたま市中央区上落合X-X-X</t>
  </si>
  <si>
    <t>館山市大井X-X-X</t>
  </si>
  <si>
    <t>世田谷区若林X-X-X</t>
  </si>
  <si>
    <t>会員種類</t>
    <rPh sb="0" eb="2">
      <t>カイイン</t>
    </rPh>
    <rPh sb="2" eb="4">
      <t>シュルイ</t>
    </rPh>
    <phoneticPr fontId="2"/>
  </si>
  <si>
    <t>会員種類名</t>
    <rPh sb="0" eb="2">
      <t>かいいん</t>
    </rPh>
    <rPh sb="2" eb="4">
      <t>しゅるい</t>
    </rPh>
    <rPh sb="4" eb="5">
      <t>めい</t>
    </rPh>
    <phoneticPr fontId="2" type="Hiragana"/>
  </si>
  <si>
    <t>ゴールド会員</t>
    <rPh sb="4" eb="6">
      <t>カイイン</t>
    </rPh>
    <phoneticPr fontId="2"/>
  </si>
  <si>
    <t>シルバー会員</t>
    <rPh sb="4" eb="6">
      <t>カイイン</t>
    </rPh>
    <phoneticPr fontId="2"/>
  </si>
  <si>
    <t>ブロンズ会員</t>
    <rPh sb="4" eb="6">
      <t>カイイン</t>
    </rPh>
    <phoneticPr fontId="2"/>
  </si>
  <si>
    <t>一般会員</t>
    <rPh sb="0" eb="2">
      <t>イッパン</t>
    </rPh>
    <rPh sb="2" eb="4">
      <t>カイイン</t>
    </rPh>
    <phoneticPr fontId="2"/>
  </si>
  <si>
    <t>商品名</t>
    <rPh sb="0" eb="3">
      <t>ショウヒンメイ</t>
    </rPh>
    <phoneticPr fontId="2"/>
  </si>
  <si>
    <t>価格</t>
    <rPh sb="0" eb="2">
      <t>カカク</t>
    </rPh>
    <phoneticPr fontId="2"/>
  </si>
  <si>
    <t>A-01</t>
  </si>
  <si>
    <t>幸福の木</t>
    <rPh sb="0" eb="2">
      <t>コウフク</t>
    </rPh>
    <rPh sb="3" eb="4">
      <t>キ</t>
    </rPh>
    <phoneticPr fontId="2"/>
  </si>
  <si>
    <t>A-02</t>
  </si>
  <si>
    <t>ベンジャミナ</t>
  </si>
  <si>
    <t>A-03</t>
  </si>
  <si>
    <t>ミリオンバンブー</t>
  </si>
  <si>
    <t>A-04</t>
  </si>
  <si>
    <t>パキラ</t>
  </si>
  <si>
    <t>A-05</t>
  </si>
  <si>
    <t>ゴールドクレスト</t>
  </si>
  <si>
    <t>A-06</t>
  </si>
  <si>
    <t>アレカヤシ</t>
  </si>
  <si>
    <t>A-07</t>
  </si>
  <si>
    <t>モンステラ</t>
  </si>
  <si>
    <t>A-08</t>
  </si>
  <si>
    <t>オーガスタ</t>
  </si>
  <si>
    <t>A-09</t>
  </si>
  <si>
    <t>アーモンドの木</t>
    <rPh sb="6" eb="7">
      <t>キ</t>
    </rPh>
    <phoneticPr fontId="2"/>
  </si>
  <si>
    <t>A-10</t>
  </si>
  <si>
    <t>ソテツ</t>
  </si>
  <si>
    <t>顧客名</t>
    <rPh sb="0" eb="2">
      <t>コキャク</t>
    </rPh>
    <rPh sb="2" eb="3">
      <t>メイ</t>
    </rPh>
    <phoneticPr fontId="4"/>
  </si>
  <si>
    <t>サイズ</t>
    <phoneticPr fontId="2"/>
  </si>
  <si>
    <t>セット内容</t>
    <rPh sb="3" eb="5">
      <t>ナイヨウ</t>
    </rPh>
    <phoneticPr fontId="4"/>
  </si>
  <si>
    <t>鉢カバー、受け皿、プレート、育て方の解説書</t>
  </si>
  <si>
    <t>鉢カバー、受け皿、プレート、育て方の解説書</t>
    <phoneticPr fontId="4"/>
  </si>
  <si>
    <t>高さ約120cm×幅約45cm</t>
    <rPh sb="0" eb="1">
      <t>タカ</t>
    </rPh>
    <rPh sb="2" eb="3">
      <t>ヤク</t>
    </rPh>
    <rPh sb="9" eb="10">
      <t>ハバ</t>
    </rPh>
    <rPh sb="10" eb="11">
      <t>ヤク</t>
    </rPh>
    <phoneticPr fontId="2"/>
  </si>
  <si>
    <t>高さ約150cm×幅約45cm</t>
    <rPh sb="0" eb="1">
      <t>タカ</t>
    </rPh>
    <rPh sb="2" eb="3">
      <t>ヤク</t>
    </rPh>
    <rPh sb="9" eb="10">
      <t>ハバ</t>
    </rPh>
    <rPh sb="10" eb="11">
      <t>ヤク</t>
    </rPh>
    <phoneticPr fontId="2"/>
  </si>
  <si>
    <t>高さ約120cm×幅約40cm</t>
    <rPh sb="0" eb="1">
      <t>タカ</t>
    </rPh>
    <rPh sb="2" eb="3">
      <t>ヤク</t>
    </rPh>
    <rPh sb="9" eb="10">
      <t>ハバ</t>
    </rPh>
    <rPh sb="10" eb="11">
      <t>ヤク</t>
    </rPh>
    <phoneticPr fontId="2"/>
  </si>
  <si>
    <t>高さ約100cm×幅約40cm</t>
    <rPh sb="0" eb="1">
      <t>タカ</t>
    </rPh>
    <rPh sb="2" eb="3">
      <t>ヤク</t>
    </rPh>
    <rPh sb="9" eb="10">
      <t>ハバ</t>
    </rPh>
    <rPh sb="10" eb="11">
      <t>ヤク</t>
    </rPh>
    <phoneticPr fontId="2"/>
  </si>
  <si>
    <t>高さ約80cm×幅約25cm</t>
    <rPh sb="0" eb="1">
      <t>タカ</t>
    </rPh>
    <rPh sb="2" eb="3">
      <t>ヤク</t>
    </rPh>
    <rPh sb="8" eb="9">
      <t>ハバ</t>
    </rPh>
    <rPh sb="9" eb="10">
      <t>ヤク</t>
    </rPh>
    <phoneticPr fontId="2"/>
  </si>
  <si>
    <t>売上番号</t>
    <rPh sb="0" eb="2">
      <t>ウリアゲ</t>
    </rPh>
    <rPh sb="2" eb="4">
      <t>バンゴウ</t>
    </rPh>
    <phoneticPr fontId="2"/>
  </si>
  <si>
    <t>顧客番号</t>
    <rPh sb="0" eb="2">
      <t>コキャク</t>
    </rPh>
    <rPh sb="2" eb="4">
      <t>バンゴウ</t>
    </rPh>
    <phoneticPr fontId="2"/>
  </si>
  <si>
    <t>商品番号</t>
    <rPh sb="0" eb="2">
      <t>ショウヒン</t>
    </rPh>
    <rPh sb="2" eb="4">
      <t>バンゴウ</t>
    </rPh>
    <phoneticPr fontId="2"/>
  </si>
  <si>
    <t>顧客番号</t>
    <rPh sb="2" eb="4">
      <t>バンゴウ</t>
    </rPh>
    <phoneticPr fontId="4"/>
  </si>
  <si>
    <t>会員種類</t>
    <rPh sb="0" eb="2">
      <t>カイイン</t>
    </rPh>
    <rPh sb="2" eb="4">
      <t>シュルイ</t>
    </rPh>
    <phoneticPr fontId="3"/>
  </si>
  <si>
    <t>会員種類名</t>
    <rPh sb="0" eb="2">
      <t>かいいん</t>
    </rPh>
    <rPh sb="2" eb="4">
      <t>しゅるい</t>
    </rPh>
    <rPh sb="4" eb="5">
      <t>めい</t>
    </rPh>
    <phoneticPr fontId="3" type="Hiragana"/>
  </si>
  <si>
    <t>数量</t>
    <rPh sb="0" eb="2">
      <t>スウリョウ</t>
    </rPh>
    <phoneticPr fontId="4"/>
  </si>
  <si>
    <t>金額</t>
    <rPh sb="0" eb="2">
      <t>キンガク</t>
    </rPh>
    <phoneticPr fontId="4"/>
  </si>
  <si>
    <t>売上日</t>
    <rPh sb="0" eb="3">
      <t>ウリアゲビ</t>
    </rPh>
    <phoneticPr fontId="2"/>
  </si>
  <si>
    <t>受付店舗</t>
    <rPh sb="0" eb="2">
      <t>ウケツケ</t>
    </rPh>
    <rPh sb="2" eb="4">
      <t>テンポ</t>
    </rPh>
    <phoneticPr fontId="4"/>
  </si>
  <si>
    <t>担当者</t>
    <rPh sb="0" eb="3">
      <t>タントウシャ</t>
    </rPh>
    <phoneticPr fontId="4"/>
  </si>
  <si>
    <t>東京本店</t>
    <rPh sb="0" eb="2">
      <t>トウキョウ</t>
    </rPh>
    <rPh sb="2" eb="4">
      <t>ホンテン</t>
    </rPh>
    <phoneticPr fontId="4"/>
  </si>
  <si>
    <t>横浜支店</t>
    <rPh sb="0" eb="2">
      <t>ヨコハマ</t>
    </rPh>
    <rPh sb="2" eb="4">
      <t>シテン</t>
    </rPh>
    <phoneticPr fontId="4"/>
  </si>
  <si>
    <t>大宮支店</t>
    <rPh sb="0" eb="2">
      <t>オオミヤ</t>
    </rPh>
    <rPh sb="2" eb="4">
      <t>シテン</t>
    </rPh>
    <phoneticPr fontId="4"/>
  </si>
  <si>
    <t>佐藤健太</t>
    <rPh sb="0" eb="2">
      <t>サトウ</t>
    </rPh>
    <rPh sb="2" eb="4">
      <t>ケンタ</t>
    </rPh>
    <phoneticPr fontId="4"/>
  </si>
  <si>
    <t>石井恵子</t>
    <rPh sb="0" eb="2">
      <t>イシイ</t>
    </rPh>
    <rPh sb="2" eb="4">
      <t>ケイコ</t>
    </rPh>
    <phoneticPr fontId="4"/>
  </si>
  <si>
    <t>中田大輔</t>
    <rPh sb="0" eb="2">
      <t>ナカタ</t>
    </rPh>
    <rPh sb="2" eb="4">
      <t>ダイスケ</t>
    </rPh>
    <phoneticPr fontId="4"/>
  </si>
  <si>
    <t>小林聡</t>
    <rPh sb="0" eb="2">
      <t>コバヤシ</t>
    </rPh>
    <rPh sb="2" eb="3">
      <t>サトシ</t>
    </rPh>
    <phoneticPr fontId="4"/>
  </si>
  <si>
    <t>野村由紀</t>
    <rPh sb="0" eb="2">
      <t>ノムラ</t>
    </rPh>
    <rPh sb="2" eb="4">
      <t>ユキ</t>
    </rPh>
    <phoneticPr fontId="4"/>
  </si>
  <si>
    <t>長嶋和美</t>
    <rPh sb="0" eb="2">
      <t>ナガシマ</t>
    </rPh>
    <rPh sb="2" eb="4">
      <t>カズミ</t>
    </rPh>
    <phoneticPr fontId="4"/>
  </si>
  <si>
    <t>葉山信二</t>
    <rPh sb="0" eb="2">
      <t>ハヤマ</t>
    </rPh>
    <rPh sb="2" eb="4">
      <t>シンジ</t>
    </rPh>
    <phoneticPr fontId="4"/>
  </si>
  <si>
    <t>A-01</t>
    <phoneticPr fontId="4"/>
  </si>
  <si>
    <t>会員種別</t>
    <rPh sb="0" eb="2">
      <t>カイイン</t>
    </rPh>
    <rPh sb="2" eb="4">
      <t>シュベツ</t>
    </rPh>
    <phoneticPr fontId="4"/>
  </si>
  <si>
    <t>都道府県名</t>
    <rPh sb="0" eb="4">
      <t>トドウフケン</t>
    </rPh>
    <rPh sb="4" eb="5">
      <t>メイ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</si>
</sst>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6" formatCode="&quot;¥&quot;#,##0;[Red]&quot;¥&quot;\-#,##0"/>
  </numFmts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8"/>
      <color theme="3"/>
      <name val="ＭＳ Ｐゴシック"/>
      <family val="2"/>
      <charset val="128"/>
      <scheme val="major"/>
    </font>
    <font>
      <b/>
      <sz val="13"/>
      <color theme="3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0" fillId="0" borderId="1" xfId="0" applyBorder="1">
      <alignment vertical="center"/>
    </xf>
    <xf numFmtId="14" fontId="0" fillId="0" borderId="1" xfId="0" applyNumberFormat="1" applyBorder="1">
      <alignment vertical="center"/>
    </xf>
    <xf numFmtId="0" fontId="0" fillId="2" borderId="1" xfId="0" applyFill="1" applyBorder="1">
      <alignment vertical="center"/>
    </xf>
    <xf numFmtId="0" fontId="0" fillId="3" borderId="1" xfId="0" applyFill="1" applyBorder="1">
      <alignment vertical="center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vertical="center"/>
    </xf>
    <xf numFmtId="38" fontId="0" fillId="0" borderId="1" xfId="1" applyFont="1" applyBorder="1">
      <alignment vertical="center"/>
    </xf>
    <xf numFmtId="0" fontId="0" fillId="4" borderId="1" xfId="0" applyFill="1" applyBorder="1">
      <alignment vertical="center"/>
    </xf>
    <xf numFmtId="0" fontId="0" fillId="5" borderId="1" xfId="0" applyFill="1" applyBorder="1">
      <alignment vertical="center"/>
    </xf>
    <xf numFmtId="6" fontId="0" fillId="5" borderId="1" xfId="2" applyFont="1" applyFill="1" applyBorder="1">
      <alignment vertical="center"/>
    </xf>
    <xf numFmtId="6" fontId="0" fillId="0" borderId="1" xfId="2" applyFont="1" applyBorder="1">
      <alignment vertical="center"/>
    </xf>
    <xf numFmtId="6" fontId="0" fillId="0" borderId="0" xfId="2" applyFont="1">
      <alignment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1"/>
  <sheetViews>
    <sheetView tabSelected="1" workbookViewId="0"/>
  </sheetViews>
  <sheetFormatPr defaultRowHeight="13.5" x14ac:dyDescent="0.15"/>
  <cols>
    <col min="1" max="1" width="10.5" bestFit="1" customWidth="1"/>
    <col min="2" max="2" width="9" bestFit="1" customWidth="1"/>
    <col min="3" max="3" width="11.125" customWidth="1"/>
    <col min="4" max="4" width="10" customWidth="1"/>
    <col min="5" max="5" width="9" bestFit="1" customWidth="1"/>
    <col min="6" max="6" width="13.75" customWidth="1"/>
    <col min="7" max="7" width="14.125" customWidth="1"/>
    <col min="8" max="8" width="12.625" customWidth="1"/>
    <col min="9" max="9" width="9" bestFit="1" customWidth="1"/>
    <col min="10" max="10" width="19.125" customWidth="1"/>
    <col min="11" max="11" width="8.125" customWidth="1"/>
    <col min="12" max="12" width="6.25" customWidth="1"/>
    <col min="13" max="13" width="8.125" style="12" customWidth="1"/>
  </cols>
  <sheetData>
    <row r="1" spans="1:13" x14ac:dyDescent="0.15">
      <c r="A1" s="9" t="s">
        <v>162</v>
      </c>
      <c r="B1" s="9" t="s">
        <v>154</v>
      </c>
      <c r="C1" s="9" t="s">
        <v>163</v>
      </c>
      <c r="D1" s="9" t="s">
        <v>164</v>
      </c>
      <c r="E1" s="9" t="s">
        <v>155</v>
      </c>
      <c r="F1" s="9" t="s">
        <v>144</v>
      </c>
      <c r="G1" s="9" t="s">
        <v>176</v>
      </c>
      <c r="H1" s="9" t="s">
        <v>177</v>
      </c>
      <c r="I1" s="9" t="s">
        <v>156</v>
      </c>
      <c r="J1" s="9" t="s">
        <v>122</v>
      </c>
      <c r="K1" s="9" t="s">
        <v>123</v>
      </c>
      <c r="L1" s="9" t="s">
        <v>160</v>
      </c>
      <c r="M1" s="10" t="s">
        <v>161</v>
      </c>
    </row>
    <row r="2" spans="1:13" x14ac:dyDescent="0.15">
      <c r="A2" s="2">
        <v>41028</v>
      </c>
      <c r="B2" s="1">
        <v>10002</v>
      </c>
      <c r="C2" s="1" t="s">
        <v>166</v>
      </c>
      <c r="D2" s="1" t="s">
        <v>171</v>
      </c>
      <c r="E2" s="1">
        <v>102</v>
      </c>
      <c r="F2" s="1" t="str">
        <f>IF(E2="","",VLOOKUP(E2,顧客リスト!$A$2:$B$41,2,FALSE))</f>
        <v>井沢　翔太</v>
      </c>
      <c r="G2" s="1" t="str">
        <f>IF(E2="","",VLOOKUP(E2,顧客リスト!$A$2:$D$41,4,FALSE))</f>
        <v>シルバー会員</v>
      </c>
      <c r="H2" s="1" t="str">
        <f>IF(E2="","",VLOOKUP(E2,顧客リスト!$A$2:$F$41,6,FALSE))</f>
        <v>神奈川県</v>
      </c>
      <c r="I2" s="1" t="s">
        <v>124</v>
      </c>
      <c r="J2" s="1" t="str">
        <f>IF(I2="","",VLOOKUP(I2,商品リスト!$A$2:$E$11,2,FALSE))</f>
        <v>幸福の木</v>
      </c>
      <c r="K2" s="7">
        <f>IF(I2="","",VLOOKUP(I2,商品リスト!$A$2:$E$11,5,FALSE))</f>
        <v>12500</v>
      </c>
      <c r="L2" s="1">
        <v>2</v>
      </c>
      <c r="M2" s="11">
        <f t="shared" ref="M2:M33" si="0">K2*L2</f>
        <v>25000</v>
      </c>
    </row>
    <row r="3" spans="1:13" x14ac:dyDescent="0.15">
      <c r="A3" s="2">
        <v>41028</v>
      </c>
      <c r="B3" s="1">
        <v>10001</v>
      </c>
      <c r="C3" s="1" t="s">
        <v>166</v>
      </c>
      <c r="D3" s="1" t="s">
        <v>173</v>
      </c>
      <c r="E3" s="1">
        <v>101</v>
      </c>
      <c r="F3" s="1" t="str">
        <f>IF(E3="","",VLOOKUP(E3,顧客リスト!$A$2:$B$41,2,FALSE))</f>
        <v>佐藤　美奈子</v>
      </c>
      <c r="G3" s="1" t="str">
        <f>IF(E3="","",VLOOKUP(E3,顧客リスト!$A$2:$D$41,4,FALSE))</f>
        <v>ブロンズ会員</v>
      </c>
      <c r="H3" s="1" t="str">
        <f>IF(E3="","",VLOOKUP(E3,顧客リスト!$A$2:$F$41,6,FALSE))</f>
        <v>神奈川県</v>
      </c>
      <c r="I3" s="1" t="s">
        <v>124</v>
      </c>
      <c r="J3" s="1" t="str">
        <f>IF(I3="","",VLOOKUP(I3,商品リスト!$A$2:$E$11,2,FALSE))</f>
        <v>幸福の木</v>
      </c>
      <c r="K3" s="7">
        <f>IF(I3="","",VLOOKUP(I3,商品リスト!$A$2:$E$11,5,FALSE))</f>
        <v>12500</v>
      </c>
      <c r="L3" s="1">
        <v>1</v>
      </c>
      <c r="M3" s="11">
        <f t="shared" si="0"/>
        <v>12500</v>
      </c>
    </row>
    <row r="4" spans="1:13" x14ac:dyDescent="0.15">
      <c r="A4" s="2">
        <v>41035</v>
      </c>
      <c r="B4" s="1">
        <v>10005</v>
      </c>
      <c r="C4" s="1" t="s">
        <v>165</v>
      </c>
      <c r="D4" s="1" t="s">
        <v>172</v>
      </c>
      <c r="E4" s="1">
        <v>105</v>
      </c>
      <c r="F4" s="1" t="str">
        <f>IF(E4="","",VLOOKUP(E4,顧客リスト!$A$2:$B$41,2,FALSE))</f>
        <v>山田　健太郎</v>
      </c>
      <c r="G4" s="1" t="str">
        <f>IF(E4="","",VLOOKUP(E4,顧客リスト!$A$2:$D$41,4,FALSE))</f>
        <v>一般会員</v>
      </c>
      <c r="H4" s="1" t="str">
        <f>IF(E4="","",VLOOKUP(E4,顧客リスト!$A$2:$F$41,6,FALSE))</f>
        <v>千葉県</v>
      </c>
      <c r="I4" s="1" t="s">
        <v>124</v>
      </c>
      <c r="J4" s="1" t="str">
        <f>IF(I4="","",VLOOKUP(I4,商品リスト!$A$2:$E$11,2,FALSE))</f>
        <v>幸福の木</v>
      </c>
      <c r="K4" s="7">
        <f>IF(I4="","",VLOOKUP(I4,商品リスト!$A$2:$E$11,5,FALSE))</f>
        <v>12500</v>
      </c>
      <c r="L4" s="1">
        <v>2</v>
      </c>
      <c r="M4" s="11">
        <f t="shared" si="0"/>
        <v>25000</v>
      </c>
    </row>
    <row r="5" spans="1:13" x14ac:dyDescent="0.15">
      <c r="A5" s="2">
        <v>41035</v>
      </c>
      <c r="B5" s="1">
        <v>10003</v>
      </c>
      <c r="C5" s="1" t="s">
        <v>166</v>
      </c>
      <c r="D5" s="1" t="s">
        <v>171</v>
      </c>
      <c r="E5" s="1">
        <v>103</v>
      </c>
      <c r="F5" s="1" t="str">
        <f>IF(E5="","",VLOOKUP(E5,顧客リスト!$A$2:$B$41,2,FALSE))</f>
        <v>朝日　晴彦</v>
      </c>
      <c r="G5" s="1" t="str">
        <f>IF(E5="","",VLOOKUP(E5,顧客リスト!$A$2:$D$41,4,FALSE))</f>
        <v>シルバー会員</v>
      </c>
      <c r="H5" s="1" t="str">
        <f>IF(E5="","",VLOOKUP(E5,顧客リスト!$A$2:$F$41,6,FALSE))</f>
        <v>神奈川県</v>
      </c>
      <c r="I5" s="1" t="s">
        <v>126</v>
      </c>
      <c r="J5" s="1" t="str">
        <f>IF(I5="","",VLOOKUP(I5,商品リスト!$A$2:$E$11,2,FALSE))</f>
        <v>ベンジャミナ</v>
      </c>
      <c r="K5" s="7">
        <f>IF(I5="","",VLOOKUP(I5,商品リスト!$A$2:$E$11,5,FALSE))</f>
        <v>12500</v>
      </c>
      <c r="L5" s="1">
        <v>2</v>
      </c>
      <c r="M5" s="11">
        <f t="shared" si="0"/>
        <v>25000</v>
      </c>
    </row>
    <row r="6" spans="1:13" x14ac:dyDescent="0.15">
      <c r="A6" s="2">
        <v>41035</v>
      </c>
      <c r="B6" s="1">
        <v>10004</v>
      </c>
      <c r="C6" s="1" t="s">
        <v>165</v>
      </c>
      <c r="D6" s="1" t="s">
        <v>174</v>
      </c>
      <c r="E6" s="1">
        <v>104</v>
      </c>
      <c r="F6" s="1" t="str">
        <f>IF(E6="","",VLOOKUP(E6,顧客リスト!$A$2:$B$41,2,FALSE))</f>
        <v>南田　恵子</v>
      </c>
      <c r="G6" s="1" t="str">
        <f>IF(E6="","",VLOOKUP(E6,顧客リスト!$A$2:$D$41,4,FALSE))</f>
        <v>ゴールド会員</v>
      </c>
      <c r="H6" s="1" t="str">
        <f>IF(E6="","",VLOOKUP(E6,顧客リスト!$A$2:$F$41,6,FALSE))</f>
        <v>千葉県</v>
      </c>
      <c r="I6" s="1" t="s">
        <v>138</v>
      </c>
      <c r="J6" s="1" t="str">
        <f>IF(I6="","",VLOOKUP(I6,商品リスト!$A$2:$E$11,2,FALSE))</f>
        <v>オーガスタ</v>
      </c>
      <c r="K6" s="7">
        <f>IF(I6="","",VLOOKUP(I6,商品リスト!$A$2:$E$11,5,FALSE))</f>
        <v>10500</v>
      </c>
      <c r="L6" s="1">
        <v>1</v>
      </c>
      <c r="M6" s="11">
        <f t="shared" si="0"/>
        <v>10500</v>
      </c>
    </row>
    <row r="7" spans="1:13" x14ac:dyDescent="0.15">
      <c r="A7" s="2">
        <v>41035</v>
      </c>
      <c r="B7" s="1">
        <v>10006</v>
      </c>
      <c r="C7" s="1" t="s">
        <v>166</v>
      </c>
      <c r="D7" s="1" t="s">
        <v>173</v>
      </c>
      <c r="E7" s="1">
        <v>106</v>
      </c>
      <c r="F7" s="1" t="str">
        <f>IF(E7="","",VLOOKUP(E7,顧客リスト!$A$2:$B$41,2,FALSE))</f>
        <v>飯島　直哉</v>
      </c>
      <c r="G7" s="1" t="str">
        <f>IF(E7="","",VLOOKUP(E7,顧客リスト!$A$2:$D$41,4,FALSE))</f>
        <v>一般会員</v>
      </c>
      <c r="H7" s="1" t="str">
        <f>IF(E7="","",VLOOKUP(E7,顧客リスト!$A$2:$F$41,6,FALSE))</f>
        <v>神奈川県</v>
      </c>
      <c r="I7" s="1" t="s">
        <v>140</v>
      </c>
      <c r="J7" s="1" t="str">
        <f>IF(I7="","",VLOOKUP(I7,商品リスト!$A$2:$E$11,2,FALSE))</f>
        <v>アーモンドの木</v>
      </c>
      <c r="K7" s="7">
        <f>IF(I7="","",VLOOKUP(I7,商品リスト!$A$2:$E$11,5,FALSE))</f>
        <v>10500</v>
      </c>
      <c r="L7" s="1">
        <v>2</v>
      </c>
      <c r="M7" s="11">
        <f t="shared" si="0"/>
        <v>21000</v>
      </c>
    </row>
    <row r="8" spans="1:13" x14ac:dyDescent="0.15">
      <c r="A8" s="2">
        <v>41042</v>
      </c>
      <c r="B8" s="1">
        <v>10010</v>
      </c>
      <c r="C8" s="1" t="s">
        <v>167</v>
      </c>
      <c r="D8" s="1" t="s">
        <v>169</v>
      </c>
      <c r="E8" s="1">
        <v>110</v>
      </c>
      <c r="F8" s="1" t="str">
        <f>IF(E8="","",VLOOKUP(E8,顧客リスト!$A$2:$B$41,2,FALSE))</f>
        <v>渡辺　正太郎</v>
      </c>
      <c r="G8" s="1" t="str">
        <f>IF(E8="","",VLOOKUP(E8,顧客リスト!$A$2:$D$41,4,FALSE))</f>
        <v>ブロンズ会員</v>
      </c>
      <c r="H8" s="1" t="str">
        <f>IF(E8="","",VLOOKUP(E8,顧客リスト!$A$2:$F$41,6,FALSE))</f>
        <v>埼玉県</v>
      </c>
      <c r="I8" s="1" t="s">
        <v>128</v>
      </c>
      <c r="J8" s="1" t="str">
        <f>IF(I8="","",VLOOKUP(I8,商品リスト!$A$2:$E$11,2,FALSE))</f>
        <v>ミリオンバンブー</v>
      </c>
      <c r="K8" s="7">
        <f>IF(I8="","",VLOOKUP(I8,商品リスト!$A$2:$E$11,5,FALSE))</f>
        <v>8500</v>
      </c>
      <c r="L8" s="1">
        <v>1</v>
      </c>
      <c r="M8" s="11">
        <f t="shared" si="0"/>
        <v>8500</v>
      </c>
    </row>
    <row r="9" spans="1:13" x14ac:dyDescent="0.15">
      <c r="A9" s="2">
        <v>41042</v>
      </c>
      <c r="B9" s="1">
        <v>10008</v>
      </c>
      <c r="C9" s="1" t="s">
        <v>165</v>
      </c>
      <c r="D9" s="1" t="s">
        <v>174</v>
      </c>
      <c r="E9" s="1">
        <v>108</v>
      </c>
      <c r="F9" s="1" t="str">
        <f>IF(E9="","",VLOOKUP(E9,顧客リスト!$A$2:$B$41,2,FALSE))</f>
        <v>松下　麗華</v>
      </c>
      <c r="G9" s="1" t="str">
        <f>IF(E9="","",VLOOKUP(E9,顧客リスト!$A$2:$D$41,4,FALSE))</f>
        <v>ゴールド会員</v>
      </c>
      <c r="H9" s="1" t="str">
        <f>IF(E9="","",VLOOKUP(E9,顧客リスト!$A$2:$F$41,6,FALSE))</f>
        <v>東京都</v>
      </c>
      <c r="I9" s="1" t="s">
        <v>128</v>
      </c>
      <c r="J9" s="1" t="str">
        <f>IF(I9="","",VLOOKUP(I9,商品リスト!$A$2:$E$11,2,FALSE))</f>
        <v>ミリオンバンブー</v>
      </c>
      <c r="K9" s="7">
        <f>IF(I9="","",VLOOKUP(I9,商品リスト!$A$2:$E$11,5,FALSE))</f>
        <v>8500</v>
      </c>
      <c r="L9" s="1">
        <v>1</v>
      </c>
      <c r="M9" s="11">
        <f t="shared" si="0"/>
        <v>8500</v>
      </c>
    </row>
    <row r="10" spans="1:13" x14ac:dyDescent="0.15">
      <c r="A10" s="2">
        <v>41042</v>
      </c>
      <c r="B10" s="1">
        <v>10009</v>
      </c>
      <c r="C10" s="1" t="s">
        <v>165</v>
      </c>
      <c r="D10" s="1" t="s">
        <v>170</v>
      </c>
      <c r="E10" s="1">
        <v>109</v>
      </c>
      <c r="F10" s="1" t="str">
        <f>IF(E10="","",VLOOKUP(E10,顧客リスト!$A$2:$B$41,2,FALSE))</f>
        <v>斉藤　修</v>
      </c>
      <c r="G10" s="1" t="str">
        <f>IF(E10="","",VLOOKUP(E10,顧客リスト!$A$2:$D$41,4,FALSE))</f>
        <v>シルバー会員</v>
      </c>
      <c r="H10" s="1" t="str">
        <f>IF(E10="","",VLOOKUP(E10,顧客リスト!$A$2:$F$41,6,FALSE))</f>
        <v>東京都</v>
      </c>
      <c r="I10" s="1" t="s">
        <v>134</v>
      </c>
      <c r="J10" s="1" t="str">
        <f>IF(I10="","",VLOOKUP(I10,商品リスト!$A$2:$E$11,2,FALSE))</f>
        <v>アレカヤシ</v>
      </c>
      <c r="K10" s="7">
        <f>IF(I10="","",VLOOKUP(I10,商品リスト!$A$2:$E$11,5,FALSE))</f>
        <v>8500</v>
      </c>
      <c r="L10" s="1">
        <v>1</v>
      </c>
      <c r="M10" s="11">
        <f t="shared" si="0"/>
        <v>8500</v>
      </c>
    </row>
    <row r="11" spans="1:13" x14ac:dyDescent="0.15">
      <c r="A11" s="2">
        <v>41042</v>
      </c>
      <c r="B11" s="1">
        <v>10007</v>
      </c>
      <c r="C11" s="1" t="s">
        <v>165</v>
      </c>
      <c r="D11" s="1" t="s">
        <v>174</v>
      </c>
      <c r="E11" s="1">
        <v>107</v>
      </c>
      <c r="F11" s="1" t="str">
        <f>IF(E11="","",VLOOKUP(E11,顧客リスト!$A$2:$B$41,2,FALSE))</f>
        <v>中村　大輔</v>
      </c>
      <c r="G11" s="1" t="str">
        <f>IF(E11="","",VLOOKUP(E11,顧客リスト!$A$2:$D$41,4,FALSE))</f>
        <v>一般会員</v>
      </c>
      <c r="H11" s="1" t="str">
        <f>IF(E11="","",VLOOKUP(E11,顧客リスト!$A$2:$F$41,6,FALSE))</f>
        <v>東京都</v>
      </c>
      <c r="I11" s="1" t="s">
        <v>132</v>
      </c>
      <c r="J11" s="1" t="str">
        <f>IF(I11="","",VLOOKUP(I11,商品リスト!$A$2:$E$11,2,FALSE))</f>
        <v>ゴールドクレスト</v>
      </c>
      <c r="K11" s="7">
        <f>IF(I11="","",VLOOKUP(I11,商品リスト!$A$2:$E$11,5,FALSE))</f>
        <v>12500</v>
      </c>
      <c r="L11" s="1">
        <v>1</v>
      </c>
      <c r="M11" s="11">
        <f t="shared" si="0"/>
        <v>12500</v>
      </c>
    </row>
    <row r="12" spans="1:13" x14ac:dyDescent="0.15">
      <c r="A12" s="2">
        <v>41049</v>
      </c>
      <c r="B12" s="1">
        <v>10012</v>
      </c>
      <c r="C12" s="1" t="s">
        <v>165</v>
      </c>
      <c r="D12" s="1" t="s">
        <v>170</v>
      </c>
      <c r="E12" s="1">
        <v>112</v>
      </c>
      <c r="F12" s="1" t="str">
        <f>IF(E12="","",VLOOKUP(E12,顧客リスト!$A$2:$B$41,2,FALSE))</f>
        <v>遠藤　愛美</v>
      </c>
      <c r="G12" s="1" t="str">
        <f>IF(E12="","",VLOOKUP(E12,顧客リスト!$A$2:$D$41,4,FALSE))</f>
        <v>ブロンズ会員</v>
      </c>
      <c r="H12" s="1" t="str">
        <f>IF(E12="","",VLOOKUP(E12,顧客リスト!$A$2:$F$41,6,FALSE))</f>
        <v>東京都</v>
      </c>
      <c r="I12" s="1" t="s">
        <v>128</v>
      </c>
      <c r="J12" s="1" t="str">
        <f>IF(I12="","",VLOOKUP(I12,商品リスト!$A$2:$E$11,2,FALSE))</f>
        <v>ミリオンバンブー</v>
      </c>
      <c r="K12" s="7">
        <f>IF(I12="","",VLOOKUP(I12,商品リスト!$A$2:$E$11,5,FALSE))</f>
        <v>8500</v>
      </c>
      <c r="L12" s="1">
        <v>1</v>
      </c>
      <c r="M12" s="11">
        <f t="shared" si="0"/>
        <v>8500</v>
      </c>
    </row>
    <row r="13" spans="1:13" x14ac:dyDescent="0.15">
      <c r="A13" s="2">
        <v>41049</v>
      </c>
      <c r="B13" s="1">
        <v>10011</v>
      </c>
      <c r="C13" s="1" t="s">
        <v>167</v>
      </c>
      <c r="D13" s="1" t="s">
        <v>169</v>
      </c>
      <c r="E13" s="1">
        <v>111</v>
      </c>
      <c r="F13" s="1" t="str">
        <f>IF(E13="","",VLOOKUP(E13,顧客リスト!$A$2:$B$41,2,FALSE))</f>
        <v>神田　雅彦</v>
      </c>
      <c r="G13" s="1" t="str">
        <f>IF(E13="","",VLOOKUP(E13,顧客リスト!$A$2:$D$41,4,FALSE))</f>
        <v>ブロンズ会員</v>
      </c>
      <c r="H13" s="1" t="str">
        <f>IF(E13="","",VLOOKUP(E13,顧客リスト!$A$2:$F$41,6,FALSE))</f>
        <v>東京都</v>
      </c>
      <c r="I13" s="1" t="s">
        <v>130</v>
      </c>
      <c r="J13" s="1" t="str">
        <f>IF(I13="","",VLOOKUP(I13,商品リスト!$A$2:$E$11,2,FALSE))</f>
        <v>パキラ</v>
      </c>
      <c r="K13" s="7">
        <f>IF(I13="","",VLOOKUP(I13,商品リスト!$A$2:$E$11,5,FALSE))</f>
        <v>8500</v>
      </c>
      <c r="L13" s="1">
        <v>2</v>
      </c>
      <c r="M13" s="11">
        <f t="shared" si="0"/>
        <v>17000</v>
      </c>
    </row>
    <row r="14" spans="1:13" x14ac:dyDescent="0.15">
      <c r="A14" s="2">
        <v>41049</v>
      </c>
      <c r="B14" s="1">
        <v>10013</v>
      </c>
      <c r="C14" s="1" t="s">
        <v>165</v>
      </c>
      <c r="D14" s="1" t="s">
        <v>174</v>
      </c>
      <c r="E14" s="1">
        <v>113</v>
      </c>
      <c r="F14" s="1" t="str">
        <f>IF(E14="","",VLOOKUP(E14,顧客リスト!$A$2:$B$41,2,FALSE))</f>
        <v>内田　慶次郎</v>
      </c>
      <c r="G14" s="1" t="str">
        <f>IF(E14="","",VLOOKUP(E14,顧客リスト!$A$2:$D$41,4,FALSE))</f>
        <v>ブロンズ会員</v>
      </c>
      <c r="H14" s="1" t="str">
        <f>IF(E14="","",VLOOKUP(E14,顧客リスト!$A$2:$F$41,6,FALSE))</f>
        <v>千葉県</v>
      </c>
      <c r="I14" s="1" t="s">
        <v>132</v>
      </c>
      <c r="J14" s="1" t="str">
        <f>IF(I14="","",VLOOKUP(I14,商品リスト!$A$2:$E$11,2,FALSE))</f>
        <v>ゴールドクレスト</v>
      </c>
      <c r="K14" s="7">
        <f>IF(I14="","",VLOOKUP(I14,商品リスト!$A$2:$E$11,5,FALSE))</f>
        <v>12500</v>
      </c>
      <c r="L14" s="1">
        <v>1</v>
      </c>
      <c r="M14" s="11">
        <f t="shared" si="0"/>
        <v>12500</v>
      </c>
    </row>
    <row r="15" spans="1:13" x14ac:dyDescent="0.15">
      <c r="A15" s="2">
        <v>41056</v>
      </c>
      <c r="B15" s="1">
        <v>10015</v>
      </c>
      <c r="C15" s="1" t="s">
        <v>165</v>
      </c>
      <c r="D15" s="1" t="s">
        <v>170</v>
      </c>
      <c r="E15" s="1">
        <v>114</v>
      </c>
      <c r="F15" s="1" t="str">
        <f>IF(E15="","",VLOOKUP(E15,顧客リスト!$A$2:$B$41,2,FALSE))</f>
        <v>篠原　恵梨香</v>
      </c>
      <c r="G15" s="1" t="str">
        <f>IF(E15="","",VLOOKUP(E15,顧客リスト!$A$2:$D$41,4,FALSE))</f>
        <v>シルバー会員</v>
      </c>
      <c r="H15" s="1" t="str">
        <f>IF(E15="","",VLOOKUP(E15,顧客リスト!$A$2:$F$41,6,FALSE))</f>
        <v>東京都</v>
      </c>
      <c r="I15" s="1" t="s">
        <v>128</v>
      </c>
      <c r="J15" s="1" t="str">
        <f>IF(I15="","",VLOOKUP(I15,商品リスト!$A$2:$E$11,2,FALSE))</f>
        <v>ミリオンバンブー</v>
      </c>
      <c r="K15" s="7">
        <f>IF(I15="","",VLOOKUP(I15,商品リスト!$A$2:$E$11,5,FALSE))</f>
        <v>8500</v>
      </c>
      <c r="L15" s="1">
        <v>1</v>
      </c>
      <c r="M15" s="11">
        <f t="shared" si="0"/>
        <v>8500</v>
      </c>
    </row>
    <row r="16" spans="1:13" x14ac:dyDescent="0.15">
      <c r="A16" s="2">
        <v>41056</v>
      </c>
      <c r="B16" s="1">
        <v>10016</v>
      </c>
      <c r="C16" s="1" t="s">
        <v>167</v>
      </c>
      <c r="D16" s="1" t="s">
        <v>168</v>
      </c>
      <c r="E16" s="1">
        <v>115</v>
      </c>
      <c r="F16" s="1" t="str">
        <f>IF(E16="","",VLOOKUP(E16,顧客リスト!$A$2:$B$41,2,FALSE))</f>
        <v>大下　慎</v>
      </c>
      <c r="G16" s="1" t="str">
        <f>IF(E16="","",VLOOKUP(E16,顧客リスト!$A$2:$D$41,4,FALSE))</f>
        <v>シルバー会員</v>
      </c>
      <c r="H16" s="1" t="str">
        <f>IF(E16="","",VLOOKUP(E16,顧客リスト!$A$2:$F$41,6,FALSE))</f>
        <v>埼玉県</v>
      </c>
      <c r="I16" s="1" t="s">
        <v>128</v>
      </c>
      <c r="J16" s="1" t="str">
        <f>IF(I16="","",VLOOKUP(I16,商品リスト!$A$2:$E$11,2,FALSE))</f>
        <v>ミリオンバンブー</v>
      </c>
      <c r="K16" s="7">
        <f>IF(I16="","",VLOOKUP(I16,商品リスト!$A$2:$E$11,5,FALSE))</f>
        <v>8500</v>
      </c>
      <c r="L16" s="1">
        <v>1</v>
      </c>
      <c r="M16" s="11">
        <f t="shared" si="0"/>
        <v>8500</v>
      </c>
    </row>
    <row r="17" spans="1:13" x14ac:dyDescent="0.15">
      <c r="A17" s="2">
        <v>41056</v>
      </c>
      <c r="B17" s="1">
        <v>10014</v>
      </c>
      <c r="C17" s="1" t="s">
        <v>165</v>
      </c>
      <c r="D17" s="1" t="s">
        <v>170</v>
      </c>
      <c r="E17" s="1">
        <v>109</v>
      </c>
      <c r="F17" s="1" t="str">
        <f>IF(E17="","",VLOOKUP(E17,顧客リスト!$A$2:$B$41,2,FALSE))</f>
        <v>斉藤　修</v>
      </c>
      <c r="G17" s="1" t="str">
        <f>IF(E17="","",VLOOKUP(E17,顧客リスト!$A$2:$D$41,4,FALSE))</f>
        <v>シルバー会員</v>
      </c>
      <c r="H17" s="1" t="str">
        <f>IF(E17="","",VLOOKUP(E17,顧客リスト!$A$2:$F$41,6,FALSE))</f>
        <v>東京都</v>
      </c>
      <c r="I17" s="1" t="s">
        <v>126</v>
      </c>
      <c r="J17" s="1" t="str">
        <f>IF(I17="","",VLOOKUP(I17,商品リスト!$A$2:$E$11,2,FALSE))</f>
        <v>ベンジャミナ</v>
      </c>
      <c r="K17" s="7">
        <f>IF(I17="","",VLOOKUP(I17,商品リスト!$A$2:$E$11,5,FALSE))</f>
        <v>12500</v>
      </c>
      <c r="L17" s="1">
        <v>1</v>
      </c>
      <c r="M17" s="11">
        <f t="shared" si="0"/>
        <v>12500</v>
      </c>
    </row>
    <row r="18" spans="1:13" x14ac:dyDescent="0.15">
      <c r="A18" s="2">
        <v>41063</v>
      </c>
      <c r="B18" s="1">
        <v>10018</v>
      </c>
      <c r="C18" s="1" t="s">
        <v>166</v>
      </c>
      <c r="D18" s="1" t="s">
        <v>173</v>
      </c>
      <c r="E18" s="1">
        <v>117</v>
      </c>
      <c r="F18" s="1" t="str">
        <f>IF(E18="","",VLOOKUP(E18,顧客リスト!$A$2:$B$41,2,FALSE))</f>
        <v>佐々木　渉</v>
      </c>
      <c r="G18" s="1" t="str">
        <f>IF(E18="","",VLOOKUP(E18,顧客リスト!$A$2:$D$41,4,FALSE))</f>
        <v>ゴールド会員</v>
      </c>
      <c r="H18" s="1" t="str">
        <f>IF(E18="","",VLOOKUP(E18,顧客リスト!$A$2:$F$41,6,FALSE))</f>
        <v>神奈川県</v>
      </c>
      <c r="I18" s="1" t="s">
        <v>128</v>
      </c>
      <c r="J18" s="1" t="str">
        <f>IF(I18="","",VLOOKUP(I18,商品リスト!$A$2:$E$11,2,FALSE))</f>
        <v>ミリオンバンブー</v>
      </c>
      <c r="K18" s="7">
        <f>IF(I18="","",VLOOKUP(I18,商品リスト!$A$2:$E$11,5,FALSE))</f>
        <v>8500</v>
      </c>
      <c r="L18" s="1">
        <v>2</v>
      </c>
      <c r="M18" s="11">
        <f t="shared" si="0"/>
        <v>17000</v>
      </c>
    </row>
    <row r="19" spans="1:13" x14ac:dyDescent="0.15">
      <c r="A19" s="2">
        <v>41063</v>
      </c>
      <c r="B19" s="1">
        <v>10017</v>
      </c>
      <c r="C19" s="1" t="s">
        <v>166</v>
      </c>
      <c r="D19" s="1" t="s">
        <v>173</v>
      </c>
      <c r="E19" s="1">
        <v>116</v>
      </c>
      <c r="F19" s="1" t="str">
        <f>IF(E19="","",VLOOKUP(E19,顧客リスト!$A$2:$B$41,2,FALSE))</f>
        <v>笹本　晋平</v>
      </c>
      <c r="G19" s="1" t="str">
        <f>IF(E19="","",VLOOKUP(E19,顧客リスト!$A$2:$D$41,4,FALSE))</f>
        <v>ゴールド会員</v>
      </c>
      <c r="H19" s="1" t="str">
        <f>IF(E19="","",VLOOKUP(E19,顧客リスト!$A$2:$F$41,6,FALSE))</f>
        <v>神奈川県</v>
      </c>
      <c r="I19" s="1" t="s">
        <v>128</v>
      </c>
      <c r="J19" s="1" t="str">
        <f>IF(I19="","",VLOOKUP(I19,商品リスト!$A$2:$E$11,2,FALSE))</f>
        <v>ミリオンバンブー</v>
      </c>
      <c r="K19" s="7">
        <f>IF(I19="","",VLOOKUP(I19,商品リスト!$A$2:$E$11,5,FALSE))</f>
        <v>8500</v>
      </c>
      <c r="L19" s="1">
        <v>1</v>
      </c>
      <c r="M19" s="11">
        <f t="shared" si="0"/>
        <v>8500</v>
      </c>
    </row>
    <row r="20" spans="1:13" x14ac:dyDescent="0.15">
      <c r="A20" s="2">
        <v>41063</v>
      </c>
      <c r="B20" s="1">
        <v>10019</v>
      </c>
      <c r="C20" s="1" t="s">
        <v>165</v>
      </c>
      <c r="D20" s="1" t="s">
        <v>174</v>
      </c>
      <c r="E20" s="1">
        <v>104</v>
      </c>
      <c r="F20" s="1" t="str">
        <f>IF(E20="","",VLOOKUP(E20,顧客リスト!$A$2:$B$41,2,FALSE))</f>
        <v>南田　恵子</v>
      </c>
      <c r="G20" s="1" t="str">
        <f>IF(E20="","",VLOOKUP(E20,顧客リスト!$A$2:$D$41,4,FALSE))</f>
        <v>ゴールド会員</v>
      </c>
      <c r="H20" s="1" t="str">
        <f>IF(E20="","",VLOOKUP(E20,顧客リスト!$A$2:$F$41,6,FALSE))</f>
        <v>千葉県</v>
      </c>
      <c r="I20" s="1" t="s">
        <v>128</v>
      </c>
      <c r="J20" s="1" t="str">
        <f>IF(I20="","",VLOOKUP(I20,商品リスト!$A$2:$E$11,2,FALSE))</f>
        <v>ミリオンバンブー</v>
      </c>
      <c r="K20" s="7">
        <f>IF(I20="","",VLOOKUP(I20,商品リスト!$A$2:$E$11,5,FALSE))</f>
        <v>8500</v>
      </c>
      <c r="L20" s="1">
        <v>2</v>
      </c>
      <c r="M20" s="11">
        <f t="shared" si="0"/>
        <v>17000</v>
      </c>
    </row>
    <row r="21" spans="1:13" x14ac:dyDescent="0.15">
      <c r="A21" s="2">
        <v>41070</v>
      </c>
      <c r="B21" s="1">
        <v>10020</v>
      </c>
      <c r="C21" s="1" t="s">
        <v>166</v>
      </c>
      <c r="D21" s="1" t="s">
        <v>171</v>
      </c>
      <c r="E21" s="1">
        <v>102</v>
      </c>
      <c r="F21" s="1" t="str">
        <f>IF(E21="","",VLOOKUP(E21,顧客リスト!$A$2:$B$41,2,FALSE))</f>
        <v>井沢　翔太</v>
      </c>
      <c r="G21" s="1" t="str">
        <f>IF(E21="","",VLOOKUP(E21,顧客リスト!$A$2:$D$41,4,FALSE))</f>
        <v>シルバー会員</v>
      </c>
      <c r="H21" s="1" t="str">
        <f>IF(E21="","",VLOOKUP(E21,顧客リスト!$A$2:$F$41,6,FALSE))</f>
        <v>神奈川県</v>
      </c>
      <c r="I21" s="1" t="s">
        <v>128</v>
      </c>
      <c r="J21" s="1" t="str">
        <f>IF(I21="","",VLOOKUP(I21,商品リスト!$A$2:$E$11,2,FALSE))</f>
        <v>ミリオンバンブー</v>
      </c>
      <c r="K21" s="7">
        <f>IF(I21="","",VLOOKUP(I21,商品リスト!$A$2:$E$11,5,FALSE))</f>
        <v>8500</v>
      </c>
      <c r="L21" s="1">
        <v>1</v>
      </c>
      <c r="M21" s="11">
        <f t="shared" si="0"/>
        <v>8500</v>
      </c>
    </row>
    <row r="22" spans="1:13" x14ac:dyDescent="0.15">
      <c r="A22" s="2">
        <v>41070</v>
      </c>
      <c r="B22" s="1">
        <v>10021</v>
      </c>
      <c r="C22" s="1" t="s">
        <v>166</v>
      </c>
      <c r="D22" s="1" t="s">
        <v>171</v>
      </c>
      <c r="E22" s="1">
        <v>118</v>
      </c>
      <c r="F22" s="1" t="str">
        <f>IF(E22="","",VLOOKUP(E22,顧客リスト!$A$2:$B$41,2,FALSE))</f>
        <v>栗田　愛</v>
      </c>
      <c r="G22" s="1" t="str">
        <f>IF(E22="","",VLOOKUP(E22,顧客リスト!$A$2:$D$41,4,FALSE))</f>
        <v>一般会員</v>
      </c>
      <c r="H22" s="1" t="str">
        <f>IF(E22="","",VLOOKUP(E22,顧客リスト!$A$2:$F$41,6,FALSE))</f>
        <v>神奈川県</v>
      </c>
      <c r="I22" s="1" t="s">
        <v>126</v>
      </c>
      <c r="J22" s="1" t="str">
        <f>IF(I22="","",VLOOKUP(I22,商品リスト!$A$2:$E$11,2,FALSE))</f>
        <v>ベンジャミナ</v>
      </c>
      <c r="K22" s="7">
        <f>IF(I22="","",VLOOKUP(I22,商品リスト!$A$2:$E$11,5,FALSE))</f>
        <v>12500</v>
      </c>
      <c r="L22" s="1">
        <v>1</v>
      </c>
      <c r="M22" s="11">
        <f t="shared" si="0"/>
        <v>12500</v>
      </c>
    </row>
    <row r="23" spans="1:13" x14ac:dyDescent="0.15">
      <c r="A23" s="2">
        <v>41070</v>
      </c>
      <c r="B23" s="1">
        <v>10022</v>
      </c>
      <c r="C23" s="1" t="s">
        <v>165</v>
      </c>
      <c r="D23" s="1" t="s">
        <v>170</v>
      </c>
      <c r="E23" s="1">
        <v>119</v>
      </c>
      <c r="F23" s="1" t="str">
        <f>IF(E23="","",VLOOKUP(E23,顧客リスト!$A$2:$B$41,2,FALSE))</f>
        <v>新田　航平</v>
      </c>
      <c r="G23" s="1" t="str">
        <f>IF(E23="","",VLOOKUP(E23,顧客リスト!$A$2:$D$41,4,FALSE))</f>
        <v>一般会員</v>
      </c>
      <c r="H23" s="1" t="str">
        <f>IF(E23="","",VLOOKUP(E23,顧客リスト!$A$2:$F$41,6,FALSE))</f>
        <v>千葉県</v>
      </c>
      <c r="I23" s="1" t="s">
        <v>126</v>
      </c>
      <c r="J23" s="1" t="str">
        <f>IF(I23="","",VLOOKUP(I23,商品リスト!$A$2:$E$11,2,FALSE))</f>
        <v>ベンジャミナ</v>
      </c>
      <c r="K23" s="7">
        <f>IF(I23="","",VLOOKUP(I23,商品リスト!$A$2:$E$11,5,FALSE))</f>
        <v>12500</v>
      </c>
      <c r="L23" s="1">
        <v>1</v>
      </c>
      <c r="M23" s="11">
        <f t="shared" si="0"/>
        <v>12500</v>
      </c>
    </row>
    <row r="24" spans="1:13" x14ac:dyDescent="0.15">
      <c r="A24" s="2">
        <v>41070</v>
      </c>
      <c r="B24" s="1">
        <v>10023</v>
      </c>
      <c r="C24" s="1" t="s">
        <v>165</v>
      </c>
      <c r="D24" s="1" t="s">
        <v>170</v>
      </c>
      <c r="E24" s="1">
        <v>120</v>
      </c>
      <c r="F24" s="1" t="str">
        <f>IF(E24="","",VLOOKUP(E24,顧客リスト!$A$2:$B$41,2,FALSE))</f>
        <v>野々下　祥子</v>
      </c>
      <c r="G24" s="1" t="str">
        <f>IF(E24="","",VLOOKUP(E24,顧客リスト!$A$2:$D$41,4,FALSE))</f>
        <v>ゴールド会員</v>
      </c>
      <c r="H24" s="1" t="str">
        <f>IF(E24="","",VLOOKUP(E24,顧客リスト!$A$2:$F$41,6,FALSE))</f>
        <v>東京都</v>
      </c>
      <c r="I24" s="1" t="s">
        <v>128</v>
      </c>
      <c r="J24" s="1" t="str">
        <f>IF(I24="","",VLOOKUP(I24,商品リスト!$A$2:$E$11,2,FALSE))</f>
        <v>ミリオンバンブー</v>
      </c>
      <c r="K24" s="7">
        <f>IF(I24="","",VLOOKUP(I24,商品リスト!$A$2:$E$11,5,FALSE))</f>
        <v>8500</v>
      </c>
      <c r="L24" s="1">
        <v>2</v>
      </c>
      <c r="M24" s="11">
        <f t="shared" si="0"/>
        <v>17000</v>
      </c>
    </row>
    <row r="25" spans="1:13" x14ac:dyDescent="0.15">
      <c r="A25" s="2">
        <v>41077</v>
      </c>
      <c r="B25" s="1">
        <v>10026</v>
      </c>
      <c r="C25" s="1" t="s">
        <v>167</v>
      </c>
      <c r="D25" s="1" t="s">
        <v>169</v>
      </c>
      <c r="E25" s="1">
        <v>122</v>
      </c>
      <c r="F25" s="1" t="str">
        <f>IF(E25="","",VLOOKUP(E25,顧客リスト!$A$2:$B$41,2,FALSE))</f>
        <v>田中　和美</v>
      </c>
      <c r="G25" s="1" t="str">
        <f>IF(E25="","",VLOOKUP(E25,顧客リスト!$A$2:$D$41,4,FALSE))</f>
        <v>シルバー会員</v>
      </c>
      <c r="H25" s="1" t="str">
        <f>IF(E25="","",VLOOKUP(E25,顧客リスト!$A$2:$F$41,6,FALSE))</f>
        <v>埼玉県</v>
      </c>
      <c r="I25" s="1" t="s">
        <v>124</v>
      </c>
      <c r="J25" s="1" t="str">
        <f>IF(I25="","",VLOOKUP(I25,商品リスト!$A$2:$E$11,2,FALSE))</f>
        <v>幸福の木</v>
      </c>
      <c r="K25" s="7">
        <f>IF(I25="","",VLOOKUP(I25,商品リスト!$A$2:$E$11,5,FALSE))</f>
        <v>12500</v>
      </c>
      <c r="L25" s="1">
        <v>1</v>
      </c>
      <c r="M25" s="11">
        <f t="shared" si="0"/>
        <v>12500</v>
      </c>
    </row>
    <row r="26" spans="1:13" x14ac:dyDescent="0.15">
      <c r="A26" s="2">
        <v>41077</v>
      </c>
      <c r="B26" s="1">
        <v>10024</v>
      </c>
      <c r="C26" s="1" t="s">
        <v>167</v>
      </c>
      <c r="D26" s="1" t="s">
        <v>169</v>
      </c>
      <c r="E26" s="1">
        <v>110</v>
      </c>
      <c r="F26" s="1" t="str">
        <f>IF(E26="","",VLOOKUP(E26,顧客リスト!$A$2:$B$41,2,FALSE))</f>
        <v>渡辺　正太郎</v>
      </c>
      <c r="G26" s="1" t="str">
        <f>IF(E26="","",VLOOKUP(E26,顧客リスト!$A$2:$D$41,4,FALSE))</f>
        <v>ブロンズ会員</v>
      </c>
      <c r="H26" s="1" t="str">
        <f>IF(E26="","",VLOOKUP(E26,顧客リスト!$A$2:$F$41,6,FALSE))</f>
        <v>埼玉県</v>
      </c>
      <c r="I26" s="1" t="s">
        <v>130</v>
      </c>
      <c r="J26" s="1" t="str">
        <f>IF(I26="","",VLOOKUP(I26,商品リスト!$A$2:$E$11,2,FALSE))</f>
        <v>パキラ</v>
      </c>
      <c r="K26" s="7">
        <f>IF(I26="","",VLOOKUP(I26,商品リスト!$A$2:$E$11,5,FALSE))</f>
        <v>8500</v>
      </c>
      <c r="L26" s="1">
        <v>1</v>
      </c>
      <c r="M26" s="11">
        <f t="shared" si="0"/>
        <v>8500</v>
      </c>
    </row>
    <row r="27" spans="1:13" x14ac:dyDescent="0.15">
      <c r="A27" s="2">
        <v>41077</v>
      </c>
      <c r="B27" s="1">
        <v>10025</v>
      </c>
      <c r="C27" s="1" t="s">
        <v>165</v>
      </c>
      <c r="D27" s="1" t="s">
        <v>172</v>
      </c>
      <c r="E27" s="1">
        <v>121</v>
      </c>
      <c r="F27" s="1" t="str">
        <f>IF(E27="","",VLOOKUP(E27,顧客リスト!$A$2:$B$41,2,FALSE))</f>
        <v>長瀬　裕子</v>
      </c>
      <c r="G27" s="1" t="str">
        <f>IF(E27="","",VLOOKUP(E27,顧客リスト!$A$2:$D$41,4,FALSE))</f>
        <v>シルバー会員</v>
      </c>
      <c r="H27" s="1" t="str">
        <f>IF(E27="","",VLOOKUP(E27,顧客リスト!$A$2:$F$41,6,FALSE))</f>
        <v>東京都</v>
      </c>
      <c r="I27" s="1" t="s">
        <v>124</v>
      </c>
      <c r="J27" s="1" t="str">
        <f>IF(I27="","",VLOOKUP(I27,商品リスト!$A$2:$E$11,2,FALSE))</f>
        <v>幸福の木</v>
      </c>
      <c r="K27" s="7">
        <f>IF(I27="","",VLOOKUP(I27,商品リスト!$A$2:$E$11,5,FALSE))</f>
        <v>12500</v>
      </c>
      <c r="L27" s="1">
        <v>1</v>
      </c>
      <c r="M27" s="11">
        <f t="shared" si="0"/>
        <v>12500</v>
      </c>
    </row>
    <row r="28" spans="1:13" x14ac:dyDescent="0.15">
      <c r="A28" s="2">
        <v>41084</v>
      </c>
      <c r="B28" s="1">
        <v>10029</v>
      </c>
      <c r="C28" s="1" t="s">
        <v>165</v>
      </c>
      <c r="D28" s="1" t="s">
        <v>170</v>
      </c>
      <c r="E28" s="1">
        <v>124</v>
      </c>
      <c r="F28" s="1" t="str">
        <f>IF(E28="","",VLOOKUP(E28,顧客リスト!$A$2:$B$41,2,FALSE))</f>
        <v>安藤　明子</v>
      </c>
      <c r="G28" s="1" t="str">
        <f>IF(E28="","",VLOOKUP(E28,顧客リスト!$A$2:$D$41,4,FALSE))</f>
        <v>シルバー会員</v>
      </c>
      <c r="H28" s="1" t="str">
        <f>IF(E28="","",VLOOKUP(E28,顧客リスト!$A$2:$F$41,6,FALSE))</f>
        <v>千葉県</v>
      </c>
      <c r="I28" s="1" t="s">
        <v>130</v>
      </c>
      <c r="J28" s="1" t="str">
        <f>IF(I28="","",VLOOKUP(I28,商品リスト!$A$2:$E$11,2,FALSE))</f>
        <v>パキラ</v>
      </c>
      <c r="K28" s="7">
        <f>IF(I28="","",VLOOKUP(I28,商品リスト!$A$2:$E$11,5,FALSE))</f>
        <v>8500</v>
      </c>
      <c r="L28" s="1">
        <v>1</v>
      </c>
      <c r="M28" s="11">
        <f t="shared" si="0"/>
        <v>8500</v>
      </c>
    </row>
    <row r="29" spans="1:13" x14ac:dyDescent="0.15">
      <c r="A29" s="2">
        <v>41084</v>
      </c>
      <c r="B29" s="1">
        <v>10028</v>
      </c>
      <c r="C29" s="1" t="s">
        <v>165</v>
      </c>
      <c r="D29" s="1" t="s">
        <v>172</v>
      </c>
      <c r="E29" s="1">
        <v>123</v>
      </c>
      <c r="F29" s="1" t="str">
        <f>IF(E29="","",VLOOKUP(E29,顧客リスト!$A$2:$B$41,2,FALSE))</f>
        <v>岩下　真由美</v>
      </c>
      <c r="G29" s="1" t="str">
        <f>IF(E29="","",VLOOKUP(E29,顧客リスト!$A$2:$D$41,4,FALSE))</f>
        <v>ブロンズ会員</v>
      </c>
      <c r="H29" s="1" t="str">
        <f>IF(E29="","",VLOOKUP(E29,顧客リスト!$A$2:$F$41,6,FALSE))</f>
        <v>千葉県</v>
      </c>
      <c r="I29" s="1" t="s">
        <v>126</v>
      </c>
      <c r="J29" s="1" t="str">
        <f>IF(I29="","",VLOOKUP(I29,商品リスト!$A$2:$E$11,2,FALSE))</f>
        <v>ベンジャミナ</v>
      </c>
      <c r="K29" s="7">
        <f>IF(I29="","",VLOOKUP(I29,商品リスト!$A$2:$E$11,5,FALSE))</f>
        <v>12500</v>
      </c>
      <c r="L29" s="1">
        <v>1</v>
      </c>
      <c r="M29" s="11">
        <f t="shared" si="0"/>
        <v>12500</v>
      </c>
    </row>
    <row r="30" spans="1:13" x14ac:dyDescent="0.15">
      <c r="A30" s="2">
        <v>41084</v>
      </c>
      <c r="B30" s="1">
        <v>10027</v>
      </c>
      <c r="C30" s="1" t="s">
        <v>165</v>
      </c>
      <c r="D30" s="1" t="s">
        <v>172</v>
      </c>
      <c r="E30" s="1">
        <v>105</v>
      </c>
      <c r="F30" s="1" t="str">
        <f>IF(E30="","",VLOOKUP(E30,顧客リスト!$A$2:$B$41,2,FALSE))</f>
        <v>山田　健太郎</v>
      </c>
      <c r="G30" s="1" t="str">
        <f>IF(E30="","",VLOOKUP(E30,顧客リスト!$A$2:$D$41,4,FALSE))</f>
        <v>一般会員</v>
      </c>
      <c r="H30" s="1" t="str">
        <f>IF(E30="","",VLOOKUP(E30,顧客リスト!$A$2:$F$41,6,FALSE))</f>
        <v>千葉県</v>
      </c>
      <c r="I30" s="1" t="s">
        <v>134</v>
      </c>
      <c r="J30" s="1" t="str">
        <f>IF(I30="","",VLOOKUP(I30,商品リスト!$A$2:$E$11,2,FALSE))</f>
        <v>アレカヤシ</v>
      </c>
      <c r="K30" s="7">
        <f>IF(I30="","",VLOOKUP(I30,商品リスト!$A$2:$E$11,5,FALSE))</f>
        <v>8500</v>
      </c>
      <c r="L30" s="1">
        <v>1</v>
      </c>
      <c r="M30" s="11">
        <f t="shared" si="0"/>
        <v>8500</v>
      </c>
    </row>
    <row r="31" spans="1:13" x14ac:dyDescent="0.15">
      <c r="A31" s="2">
        <v>41084</v>
      </c>
      <c r="B31" s="1">
        <v>10030</v>
      </c>
      <c r="C31" s="1" t="s">
        <v>165</v>
      </c>
      <c r="D31" s="1" t="s">
        <v>174</v>
      </c>
      <c r="E31" s="1">
        <v>125</v>
      </c>
      <c r="F31" s="1" t="str">
        <f>IF(E31="","",VLOOKUP(E31,顧客リスト!$A$2:$B$41,2,FALSE))</f>
        <v>小倉　康介</v>
      </c>
      <c r="G31" s="1" t="str">
        <f>IF(E31="","",VLOOKUP(E31,顧客リスト!$A$2:$D$41,4,FALSE))</f>
        <v>シルバー会員</v>
      </c>
      <c r="H31" s="1" t="str">
        <f>IF(E31="","",VLOOKUP(E31,顧客リスト!$A$2:$F$41,6,FALSE))</f>
        <v>千葉県</v>
      </c>
      <c r="I31" s="1" t="s">
        <v>138</v>
      </c>
      <c r="J31" s="1" t="str">
        <f>IF(I31="","",VLOOKUP(I31,商品リスト!$A$2:$E$11,2,FALSE))</f>
        <v>オーガスタ</v>
      </c>
      <c r="K31" s="7">
        <f>IF(I31="","",VLOOKUP(I31,商品リスト!$A$2:$E$11,5,FALSE))</f>
        <v>10500</v>
      </c>
      <c r="L31" s="1">
        <v>1</v>
      </c>
      <c r="M31" s="11">
        <f t="shared" si="0"/>
        <v>10500</v>
      </c>
    </row>
    <row r="32" spans="1:13" x14ac:dyDescent="0.15">
      <c r="A32" s="2">
        <v>41091</v>
      </c>
      <c r="B32" s="1">
        <v>10033</v>
      </c>
      <c r="C32" s="1" t="s">
        <v>166</v>
      </c>
      <c r="D32" s="1" t="s">
        <v>171</v>
      </c>
      <c r="E32" s="1">
        <v>128</v>
      </c>
      <c r="F32" s="1" t="str">
        <f>IF(E32="","",VLOOKUP(E32,顧客リスト!$A$2:$B$41,2,FALSE))</f>
        <v>高橋　涼子</v>
      </c>
      <c r="G32" s="1" t="str">
        <f>IF(E32="","",VLOOKUP(E32,顧客リスト!$A$2:$D$41,4,FALSE))</f>
        <v>シルバー会員</v>
      </c>
      <c r="H32" s="1" t="str">
        <f>IF(E32="","",VLOOKUP(E32,顧客リスト!$A$2:$F$41,6,FALSE))</f>
        <v>神奈川県</v>
      </c>
      <c r="I32" s="1" t="s">
        <v>140</v>
      </c>
      <c r="J32" s="1" t="str">
        <f>IF(I32="","",VLOOKUP(I32,商品リスト!$A$2:$E$11,2,FALSE))</f>
        <v>アーモンドの木</v>
      </c>
      <c r="K32" s="7">
        <f>IF(I32="","",VLOOKUP(I32,商品リスト!$A$2:$E$11,5,FALSE))</f>
        <v>10500</v>
      </c>
      <c r="L32" s="1">
        <v>2</v>
      </c>
      <c r="M32" s="11">
        <f t="shared" si="0"/>
        <v>21000</v>
      </c>
    </row>
    <row r="33" spans="1:13" x14ac:dyDescent="0.15">
      <c r="A33" s="2">
        <v>41091</v>
      </c>
      <c r="B33" s="1">
        <v>10032</v>
      </c>
      <c r="C33" s="1" t="s">
        <v>167</v>
      </c>
      <c r="D33" s="1" t="s">
        <v>168</v>
      </c>
      <c r="E33" s="1">
        <v>127</v>
      </c>
      <c r="F33" s="1" t="str">
        <f>IF(E33="","",VLOOKUP(E33,顧客リスト!$A$2:$B$41,2,FALSE))</f>
        <v>下田　誠</v>
      </c>
      <c r="G33" s="1" t="str">
        <f>IF(E33="","",VLOOKUP(E33,顧客リスト!$A$2:$D$41,4,FALSE))</f>
        <v>ゴールド会員</v>
      </c>
      <c r="H33" s="1" t="str">
        <f>IF(E33="","",VLOOKUP(E33,顧客リスト!$A$2:$F$41,6,FALSE))</f>
        <v>埼玉県</v>
      </c>
      <c r="I33" s="1" t="s">
        <v>124</v>
      </c>
      <c r="J33" s="1" t="str">
        <f>IF(I33="","",VLOOKUP(I33,商品リスト!$A$2:$E$11,2,FALSE))</f>
        <v>幸福の木</v>
      </c>
      <c r="K33" s="7">
        <f>IF(I33="","",VLOOKUP(I33,商品リスト!$A$2:$E$11,5,FALSE))</f>
        <v>12500</v>
      </c>
      <c r="L33" s="1">
        <v>1</v>
      </c>
      <c r="M33" s="11">
        <f t="shared" si="0"/>
        <v>12500</v>
      </c>
    </row>
    <row r="34" spans="1:13" x14ac:dyDescent="0.15">
      <c r="A34" s="2">
        <v>41091</v>
      </c>
      <c r="B34" s="1">
        <v>10034</v>
      </c>
      <c r="C34" s="1" t="s">
        <v>167</v>
      </c>
      <c r="D34" s="1" t="s">
        <v>169</v>
      </c>
      <c r="E34" s="1">
        <v>122</v>
      </c>
      <c r="F34" s="1" t="str">
        <f>IF(E34="","",VLOOKUP(E34,顧客リスト!$A$2:$B$41,2,FALSE))</f>
        <v>田中　和美</v>
      </c>
      <c r="G34" s="1" t="str">
        <f>IF(E34="","",VLOOKUP(E34,顧客リスト!$A$2:$D$41,4,FALSE))</f>
        <v>シルバー会員</v>
      </c>
      <c r="H34" s="1" t="str">
        <f>IF(E34="","",VLOOKUP(E34,顧客リスト!$A$2:$F$41,6,FALSE))</f>
        <v>埼玉県</v>
      </c>
      <c r="I34" s="1" t="s">
        <v>132</v>
      </c>
      <c r="J34" s="1" t="str">
        <f>IF(I34="","",VLOOKUP(I34,商品リスト!$A$2:$E$11,2,FALSE))</f>
        <v>ゴールドクレスト</v>
      </c>
      <c r="K34" s="7">
        <f>IF(I34="","",VLOOKUP(I34,商品リスト!$A$2:$E$11,5,FALSE))</f>
        <v>12500</v>
      </c>
      <c r="L34" s="1">
        <v>1</v>
      </c>
      <c r="M34" s="11">
        <f t="shared" ref="M34:M65" si="1">K34*L34</f>
        <v>12500</v>
      </c>
    </row>
    <row r="35" spans="1:13" x14ac:dyDescent="0.15">
      <c r="A35" s="2">
        <v>41091</v>
      </c>
      <c r="B35" s="1">
        <v>10031</v>
      </c>
      <c r="C35" s="1" t="s">
        <v>165</v>
      </c>
      <c r="D35" s="1" t="s">
        <v>172</v>
      </c>
      <c r="E35" s="1">
        <v>126</v>
      </c>
      <c r="F35" s="1" t="str">
        <f>IF(E35="","",VLOOKUP(E35,顧客リスト!$A$2:$B$41,2,FALSE))</f>
        <v>和田　一雄</v>
      </c>
      <c r="G35" s="1" t="str">
        <f>IF(E35="","",VLOOKUP(E35,顧客リスト!$A$2:$D$41,4,FALSE))</f>
        <v>一般会員</v>
      </c>
      <c r="H35" s="1" t="str">
        <f>IF(E35="","",VLOOKUP(E35,顧客リスト!$A$2:$F$41,6,FALSE))</f>
        <v>東京都</v>
      </c>
      <c r="I35" s="1" t="s">
        <v>126</v>
      </c>
      <c r="J35" s="1" t="str">
        <f>IF(I35="","",VLOOKUP(I35,商品リスト!$A$2:$E$11,2,FALSE))</f>
        <v>ベンジャミナ</v>
      </c>
      <c r="K35" s="7">
        <f>IF(I35="","",VLOOKUP(I35,商品リスト!$A$2:$E$11,5,FALSE))</f>
        <v>12500</v>
      </c>
      <c r="L35" s="1">
        <v>1</v>
      </c>
      <c r="M35" s="11">
        <f t="shared" si="1"/>
        <v>12500</v>
      </c>
    </row>
    <row r="36" spans="1:13" x14ac:dyDescent="0.15">
      <c r="A36" s="2">
        <v>41098</v>
      </c>
      <c r="B36" s="1">
        <v>10035</v>
      </c>
      <c r="C36" s="1" t="s">
        <v>165</v>
      </c>
      <c r="D36" s="1" t="s">
        <v>170</v>
      </c>
      <c r="E36" s="1">
        <v>109</v>
      </c>
      <c r="F36" s="1" t="str">
        <f>IF(E36="","",VLOOKUP(E36,顧客リスト!$A$2:$B$41,2,FALSE))</f>
        <v>斉藤　修</v>
      </c>
      <c r="G36" s="1" t="str">
        <f>IF(E36="","",VLOOKUP(E36,顧客リスト!$A$2:$D$41,4,FALSE))</f>
        <v>シルバー会員</v>
      </c>
      <c r="H36" s="1" t="str">
        <f>IF(E36="","",VLOOKUP(E36,顧客リスト!$A$2:$F$41,6,FALSE))</f>
        <v>東京都</v>
      </c>
      <c r="I36" s="1" t="s">
        <v>128</v>
      </c>
      <c r="J36" s="1" t="str">
        <f>IF(I36="","",VLOOKUP(I36,商品リスト!$A$2:$E$11,2,FALSE))</f>
        <v>ミリオンバンブー</v>
      </c>
      <c r="K36" s="7">
        <f>IF(I36="","",VLOOKUP(I36,商品リスト!$A$2:$E$11,5,FALSE))</f>
        <v>8500</v>
      </c>
      <c r="L36" s="1">
        <v>3</v>
      </c>
      <c r="M36" s="11">
        <f t="shared" si="1"/>
        <v>25500</v>
      </c>
    </row>
    <row r="37" spans="1:13" x14ac:dyDescent="0.15">
      <c r="A37" s="2">
        <v>41098</v>
      </c>
      <c r="B37" s="1">
        <v>10036</v>
      </c>
      <c r="C37" s="1" t="s">
        <v>167</v>
      </c>
      <c r="D37" s="1" t="s">
        <v>169</v>
      </c>
      <c r="E37" s="1">
        <v>110</v>
      </c>
      <c r="F37" s="1" t="str">
        <f>IF(E37="","",VLOOKUP(E37,顧客リスト!$A$2:$B$41,2,FALSE))</f>
        <v>渡辺　正太郎</v>
      </c>
      <c r="G37" s="1" t="str">
        <f>IF(E37="","",VLOOKUP(E37,顧客リスト!$A$2:$D$41,4,FALSE))</f>
        <v>ブロンズ会員</v>
      </c>
      <c r="H37" s="1" t="str">
        <f>IF(E37="","",VLOOKUP(E37,顧客リスト!$A$2:$F$41,6,FALSE))</f>
        <v>埼玉県</v>
      </c>
      <c r="I37" s="1" t="s">
        <v>126</v>
      </c>
      <c r="J37" s="1" t="str">
        <f>IF(I37="","",VLOOKUP(I37,商品リスト!$A$2:$E$11,2,FALSE))</f>
        <v>ベンジャミナ</v>
      </c>
      <c r="K37" s="7">
        <f>IF(I37="","",VLOOKUP(I37,商品リスト!$A$2:$E$11,5,FALSE))</f>
        <v>12500</v>
      </c>
      <c r="L37" s="1">
        <v>1</v>
      </c>
      <c r="M37" s="11">
        <f t="shared" si="1"/>
        <v>12500</v>
      </c>
    </row>
    <row r="38" spans="1:13" x14ac:dyDescent="0.15">
      <c r="A38" s="2">
        <v>41098</v>
      </c>
      <c r="B38" s="1">
        <v>10038</v>
      </c>
      <c r="C38" s="1" t="s">
        <v>166</v>
      </c>
      <c r="D38" s="1" t="s">
        <v>173</v>
      </c>
      <c r="E38" s="1">
        <v>130</v>
      </c>
      <c r="F38" s="1" t="str">
        <f>IF(E38="","",VLOOKUP(E38,顧客リスト!$A$2:$B$41,2,FALSE))</f>
        <v>谷原　沙希</v>
      </c>
      <c r="G38" s="1" t="str">
        <f>IF(E38="","",VLOOKUP(E38,顧客リスト!$A$2:$D$41,4,FALSE))</f>
        <v>ブロンズ会員</v>
      </c>
      <c r="H38" s="1" t="str">
        <f>IF(E38="","",VLOOKUP(E38,顧客リスト!$A$2:$F$41,6,FALSE))</f>
        <v>神奈川県</v>
      </c>
      <c r="I38" s="1" t="s">
        <v>124</v>
      </c>
      <c r="J38" s="1" t="str">
        <f>IF(I38="","",VLOOKUP(I38,商品リスト!$A$2:$E$11,2,FALSE))</f>
        <v>幸福の木</v>
      </c>
      <c r="K38" s="7">
        <f>IF(I38="","",VLOOKUP(I38,商品リスト!$A$2:$E$11,5,FALSE))</f>
        <v>12500</v>
      </c>
      <c r="L38" s="1">
        <v>1</v>
      </c>
      <c r="M38" s="11">
        <f t="shared" si="1"/>
        <v>12500</v>
      </c>
    </row>
    <row r="39" spans="1:13" x14ac:dyDescent="0.15">
      <c r="A39" s="2">
        <v>41098</v>
      </c>
      <c r="B39" s="1">
        <v>10037</v>
      </c>
      <c r="C39" s="1" t="s">
        <v>165</v>
      </c>
      <c r="D39" s="1" t="s">
        <v>174</v>
      </c>
      <c r="E39" s="1">
        <v>129</v>
      </c>
      <c r="F39" s="1" t="str">
        <f>IF(E39="","",VLOOKUP(E39,顧客リスト!$A$2:$B$41,2,FALSE))</f>
        <v>田代　健二</v>
      </c>
      <c r="G39" s="1" t="str">
        <f>IF(E39="","",VLOOKUP(E39,顧客リスト!$A$2:$D$41,4,FALSE))</f>
        <v>シルバー会員</v>
      </c>
      <c r="H39" s="1" t="str">
        <f>IF(E39="","",VLOOKUP(E39,顧客リスト!$A$2:$F$41,6,FALSE))</f>
        <v>東京都</v>
      </c>
      <c r="I39" s="1" t="s">
        <v>126</v>
      </c>
      <c r="J39" s="1" t="str">
        <f>IF(I39="","",VLOOKUP(I39,商品リスト!$A$2:$E$11,2,FALSE))</f>
        <v>ベンジャミナ</v>
      </c>
      <c r="K39" s="7">
        <f>IF(I39="","",VLOOKUP(I39,商品リスト!$A$2:$E$11,5,FALSE))</f>
        <v>12500</v>
      </c>
      <c r="L39" s="1">
        <v>1</v>
      </c>
      <c r="M39" s="11">
        <f t="shared" si="1"/>
        <v>12500</v>
      </c>
    </row>
    <row r="40" spans="1:13" x14ac:dyDescent="0.15">
      <c r="A40" s="2">
        <v>41105</v>
      </c>
      <c r="B40" s="1">
        <v>10041</v>
      </c>
      <c r="C40" s="1" t="s">
        <v>167</v>
      </c>
      <c r="D40" s="1" t="s">
        <v>169</v>
      </c>
      <c r="E40" s="1">
        <v>111</v>
      </c>
      <c r="F40" s="1" t="str">
        <f>IF(E40="","",VLOOKUP(E40,顧客リスト!$A$2:$B$41,2,FALSE))</f>
        <v>神田　雅彦</v>
      </c>
      <c r="G40" s="1" t="str">
        <f>IF(E40="","",VLOOKUP(E40,顧客リスト!$A$2:$D$41,4,FALSE))</f>
        <v>ブロンズ会員</v>
      </c>
      <c r="H40" s="1" t="str">
        <f>IF(E40="","",VLOOKUP(E40,顧客リスト!$A$2:$F$41,6,FALSE))</f>
        <v>東京都</v>
      </c>
      <c r="I40" s="1" t="s">
        <v>128</v>
      </c>
      <c r="J40" s="1" t="str">
        <f>IF(I40="","",VLOOKUP(I40,商品リスト!$A$2:$E$11,2,FALSE))</f>
        <v>ミリオンバンブー</v>
      </c>
      <c r="K40" s="7">
        <f>IF(I40="","",VLOOKUP(I40,商品リスト!$A$2:$E$11,5,FALSE))</f>
        <v>8500</v>
      </c>
      <c r="L40" s="1">
        <v>1</v>
      </c>
      <c r="M40" s="11">
        <f t="shared" si="1"/>
        <v>8500</v>
      </c>
    </row>
    <row r="41" spans="1:13" x14ac:dyDescent="0.15">
      <c r="A41" s="2">
        <v>41105</v>
      </c>
      <c r="B41" s="1">
        <v>10039</v>
      </c>
      <c r="C41" s="1" t="s">
        <v>165</v>
      </c>
      <c r="D41" s="1" t="s">
        <v>174</v>
      </c>
      <c r="E41" s="1">
        <v>104</v>
      </c>
      <c r="F41" s="1" t="str">
        <f>IF(E41="","",VLOOKUP(E41,顧客リスト!$A$2:$B$41,2,FALSE))</f>
        <v>南田　恵子</v>
      </c>
      <c r="G41" s="1" t="str">
        <f>IF(E41="","",VLOOKUP(E41,顧客リスト!$A$2:$D$41,4,FALSE))</f>
        <v>ゴールド会員</v>
      </c>
      <c r="H41" s="1" t="str">
        <f>IF(E41="","",VLOOKUP(E41,顧客リスト!$A$2:$F$41,6,FALSE))</f>
        <v>千葉県</v>
      </c>
      <c r="I41" s="1" t="s">
        <v>126</v>
      </c>
      <c r="J41" s="1" t="str">
        <f>IF(I41="","",VLOOKUP(I41,商品リスト!$A$2:$E$11,2,FALSE))</f>
        <v>ベンジャミナ</v>
      </c>
      <c r="K41" s="7">
        <f>IF(I41="","",VLOOKUP(I41,商品リスト!$A$2:$E$11,5,FALSE))</f>
        <v>12500</v>
      </c>
      <c r="L41" s="1">
        <v>2</v>
      </c>
      <c r="M41" s="11">
        <f t="shared" si="1"/>
        <v>25000</v>
      </c>
    </row>
    <row r="42" spans="1:13" x14ac:dyDescent="0.15">
      <c r="A42" s="2">
        <v>41105</v>
      </c>
      <c r="B42" s="1">
        <v>10040</v>
      </c>
      <c r="C42" s="1" t="s">
        <v>166</v>
      </c>
      <c r="D42" s="1" t="s">
        <v>173</v>
      </c>
      <c r="E42" s="1">
        <v>106</v>
      </c>
      <c r="F42" s="1" t="str">
        <f>IF(E42="","",VLOOKUP(E42,顧客リスト!$A$2:$B$41,2,FALSE))</f>
        <v>飯島　直哉</v>
      </c>
      <c r="G42" s="1" t="str">
        <f>IF(E42="","",VLOOKUP(E42,顧客リスト!$A$2:$D$41,4,FALSE))</f>
        <v>一般会員</v>
      </c>
      <c r="H42" s="1" t="str">
        <f>IF(E42="","",VLOOKUP(E42,顧客リスト!$A$2:$F$41,6,FALSE))</f>
        <v>神奈川県</v>
      </c>
      <c r="I42" s="1" t="s">
        <v>124</v>
      </c>
      <c r="J42" s="1" t="str">
        <f>IF(I42="","",VLOOKUP(I42,商品リスト!$A$2:$E$11,2,FALSE))</f>
        <v>幸福の木</v>
      </c>
      <c r="K42" s="7">
        <f>IF(I42="","",VLOOKUP(I42,商品リスト!$A$2:$E$11,5,FALSE))</f>
        <v>12500</v>
      </c>
      <c r="L42" s="1">
        <v>1</v>
      </c>
      <c r="M42" s="11">
        <f t="shared" si="1"/>
        <v>12500</v>
      </c>
    </row>
    <row r="43" spans="1:13" x14ac:dyDescent="0.15">
      <c r="A43" s="2">
        <v>41105</v>
      </c>
      <c r="B43" s="1">
        <v>10042</v>
      </c>
      <c r="C43" s="1" t="s">
        <v>166</v>
      </c>
      <c r="D43" s="1" t="s">
        <v>171</v>
      </c>
      <c r="E43" s="1">
        <v>131</v>
      </c>
      <c r="F43" s="1" t="str">
        <f>IF(E43="","",VLOOKUP(E43,顧客リスト!$A$2:$B$41,2,FALSE))</f>
        <v>木下　沙織</v>
      </c>
      <c r="G43" s="1" t="str">
        <f>IF(E43="","",VLOOKUP(E43,顧客リスト!$A$2:$D$41,4,FALSE))</f>
        <v>一般会員</v>
      </c>
      <c r="H43" s="1" t="str">
        <f>IF(E43="","",VLOOKUP(E43,顧客リスト!$A$2:$F$41,6,FALSE))</f>
        <v>神奈川県</v>
      </c>
      <c r="I43" s="1" t="s">
        <v>128</v>
      </c>
      <c r="J43" s="1" t="str">
        <f>IF(I43="","",VLOOKUP(I43,商品リスト!$A$2:$E$11,2,FALSE))</f>
        <v>ミリオンバンブー</v>
      </c>
      <c r="K43" s="7">
        <f>IF(I43="","",VLOOKUP(I43,商品リスト!$A$2:$E$11,5,FALSE))</f>
        <v>8500</v>
      </c>
      <c r="L43" s="1">
        <v>1</v>
      </c>
      <c r="M43" s="11">
        <f t="shared" si="1"/>
        <v>8500</v>
      </c>
    </row>
    <row r="44" spans="1:13" x14ac:dyDescent="0.15">
      <c r="A44" s="2">
        <v>41119</v>
      </c>
      <c r="B44" s="1">
        <v>10045</v>
      </c>
      <c r="C44" s="1" t="s">
        <v>165</v>
      </c>
      <c r="D44" s="1" t="s">
        <v>170</v>
      </c>
      <c r="E44" s="1">
        <v>112</v>
      </c>
      <c r="F44" s="1" t="str">
        <f>IF(E44="","",VLOOKUP(E44,顧客リスト!$A$2:$B$41,2,FALSE))</f>
        <v>遠藤　愛美</v>
      </c>
      <c r="G44" s="1" t="str">
        <f>IF(E44="","",VLOOKUP(E44,顧客リスト!$A$2:$D$41,4,FALSE))</f>
        <v>ブロンズ会員</v>
      </c>
      <c r="H44" s="1" t="str">
        <f>IF(E44="","",VLOOKUP(E44,顧客リスト!$A$2:$F$41,6,FALSE))</f>
        <v>東京都</v>
      </c>
      <c r="I44" s="1" t="s">
        <v>128</v>
      </c>
      <c r="J44" s="1" t="str">
        <f>IF(I44="","",VLOOKUP(I44,商品リスト!$A$2:$E$11,2,FALSE))</f>
        <v>ミリオンバンブー</v>
      </c>
      <c r="K44" s="7">
        <f>IF(I44="","",VLOOKUP(I44,商品リスト!$A$2:$E$11,5,FALSE))</f>
        <v>8500</v>
      </c>
      <c r="L44" s="1">
        <v>1</v>
      </c>
      <c r="M44" s="11">
        <f t="shared" si="1"/>
        <v>8500</v>
      </c>
    </row>
    <row r="45" spans="1:13" x14ac:dyDescent="0.15">
      <c r="A45" s="2">
        <v>41119</v>
      </c>
      <c r="B45" s="1">
        <v>10043</v>
      </c>
      <c r="C45" s="1" t="s">
        <v>166</v>
      </c>
      <c r="D45" s="1" t="s">
        <v>173</v>
      </c>
      <c r="E45" s="1">
        <v>101</v>
      </c>
      <c r="F45" s="1" t="str">
        <f>IF(E45="","",VLOOKUP(E45,顧客リスト!$A$2:$B$41,2,FALSE))</f>
        <v>佐藤　美奈子</v>
      </c>
      <c r="G45" s="1" t="str">
        <f>IF(E45="","",VLOOKUP(E45,顧客リスト!$A$2:$D$41,4,FALSE))</f>
        <v>ブロンズ会員</v>
      </c>
      <c r="H45" s="1" t="str">
        <f>IF(E45="","",VLOOKUP(E45,顧客リスト!$A$2:$F$41,6,FALSE))</f>
        <v>神奈川県</v>
      </c>
      <c r="I45" s="1" t="s">
        <v>126</v>
      </c>
      <c r="J45" s="1" t="str">
        <f>IF(I45="","",VLOOKUP(I45,商品リスト!$A$2:$E$11,2,FALSE))</f>
        <v>ベンジャミナ</v>
      </c>
      <c r="K45" s="7">
        <f>IF(I45="","",VLOOKUP(I45,商品リスト!$A$2:$E$11,5,FALSE))</f>
        <v>12500</v>
      </c>
      <c r="L45" s="1">
        <v>1</v>
      </c>
      <c r="M45" s="11">
        <f t="shared" si="1"/>
        <v>12500</v>
      </c>
    </row>
    <row r="46" spans="1:13" x14ac:dyDescent="0.15">
      <c r="A46" s="2">
        <v>41119</v>
      </c>
      <c r="B46" s="1">
        <v>10046</v>
      </c>
      <c r="C46" s="1" t="s">
        <v>165</v>
      </c>
      <c r="D46" s="1" t="s">
        <v>172</v>
      </c>
      <c r="E46" s="1">
        <v>132</v>
      </c>
      <c r="F46" s="1" t="str">
        <f>IF(E46="","",VLOOKUP(E46,顧客リスト!$A$2:$B$41,2,FALSE))</f>
        <v>新井　純哉</v>
      </c>
      <c r="G46" s="1" t="str">
        <f>IF(E46="","",VLOOKUP(E46,顧客リスト!$A$2:$D$41,4,FALSE))</f>
        <v>一般会員</v>
      </c>
      <c r="H46" s="1" t="str">
        <f>IF(E46="","",VLOOKUP(E46,顧客リスト!$A$2:$F$41,6,FALSE))</f>
        <v>東京都</v>
      </c>
      <c r="I46" s="1" t="s">
        <v>126</v>
      </c>
      <c r="J46" s="1" t="str">
        <f>IF(I46="","",VLOOKUP(I46,商品リスト!$A$2:$E$11,2,FALSE))</f>
        <v>ベンジャミナ</v>
      </c>
      <c r="K46" s="7">
        <f>IF(I46="","",VLOOKUP(I46,商品リスト!$A$2:$E$11,5,FALSE))</f>
        <v>12500</v>
      </c>
      <c r="L46" s="1">
        <v>2</v>
      </c>
      <c r="M46" s="11">
        <f t="shared" si="1"/>
        <v>25000</v>
      </c>
    </row>
    <row r="47" spans="1:13" x14ac:dyDescent="0.15">
      <c r="A47" s="2">
        <v>41119</v>
      </c>
      <c r="B47" s="1">
        <v>10047</v>
      </c>
      <c r="C47" s="1" t="s">
        <v>167</v>
      </c>
      <c r="D47" s="1" t="s">
        <v>168</v>
      </c>
      <c r="E47" s="1">
        <v>115</v>
      </c>
      <c r="F47" s="1" t="str">
        <f>IF(E47="","",VLOOKUP(E47,顧客リスト!$A$2:$B$41,2,FALSE))</f>
        <v>大下　慎</v>
      </c>
      <c r="G47" s="1" t="str">
        <f>IF(E47="","",VLOOKUP(E47,顧客リスト!$A$2:$D$41,4,FALSE))</f>
        <v>シルバー会員</v>
      </c>
      <c r="H47" s="1" t="str">
        <f>IF(E47="","",VLOOKUP(E47,顧客リスト!$A$2:$F$41,6,FALSE))</f>
        <v>埼玉県</v>
      </c>
      <c r="I47" s="1" t="s">
        <v>132</v>
      </c>
      <c r="J47" s="1" t="str">
        <f>IF(I47="","",VLOOKUP(I47,商品リスト!$A$2:$E$11,2,FALSE))</f>
        <v>ゴールドクレスト</v>
      </c>
      <c r="K47" s="7">
        <f>IF(I47="","",VLOOKUP(I47,商品リスト!$A$2:$E$11,5,FALSE))</f>
        <v>12500</v>
      </c>
      <c r="L47" s="1">
        <v>1</v>
      </c>
      <c r="M47" s="11">
        <f t="shared" si="1"/>
        <v>12500</v>
      </c>
    </row>
    <row r="48" spans="1:13" x14ac:dyDescent="0.15">
      <c r="A48" s="2">
        <v>41119</v>
      </c>
      <c r="B48" s="1">
        <v>10044</v>
      </c>
      <c r="C48" s="1" t="s">
        <v>166</v>
      </c>
      <c r="D48" s="1" t="s">
        <v>173</v>
      </c>
      <c r="E48" s="1">
        <v>106</v>
      </c>
      <c r="F48" s="1" t="str">
        <f>IF(E48="","",VLOOKUP(E48,顧客リスト!$A$2:$B$41,2,FALSE))</f>
        <v>飯島　直哉</v>
      </c>
      <c r="G48" s="1" t="str">
        <f>IF(E48="","",VLOOKUP(E48,顧客リスト!$A$2:$D$41,4,FALSE))</f>
        <v>一般会員</v>
      </c>
      <c r="H48" s="1" t="str">
        <f>IF(E48="","",VLOOKUP(E48,顧客リスト!$A$2:$F$41,6,FALSE))</f>
        <v>神奈川県</v>
      </c>
      <c r="I48" s="1" t="s">
        <v>136</v>
      </c>
      <c r="J48" s="1" t="str">
        <f>IF(I48="","",VLOOKUP(I48,商品リスト!$A$2:$E$11,2,FALSE))</f>
        <v>モンステラ</v>
      </c>
      <c r="K48" s="7">
        <f>IF(I48="","",VLOOKUP(I48,商品リスト!$A$2:$E$11,5,FALSE))</f>
        <v>6500</v>
      </c>
      <c r="L48" s="1">
        <v>1</v>
      </c>
      <c r="M48" s="11">
        <f t="shared" si="1"/>
        <v>6500</v>
      </c>
    </row>
    <row r="49" spans="1:13" x14ac:dyDescent="0.15">
      <c r="A49" s="2">
        <v>41126</v>
      </c>
      <c r="B49" s="1">
        <v>10050</v>
      </c>
      <c r="C49" s="1" t="s">
        <v>165</v>
      </c>
      <c r="D49" s="1" t="s">
        <v>170</v>
      </c>
      <c r="E49" s="1">
        <v>112</v>
      </c>
      <c r="F49" s="1" t="str">
        <f>IF(E49="","",VLOOKUP(E49,顧客リスト!$A$2:$B$41,2,FALSE))</f>
        <v>遠藤　愛美</v>
      </c>
      <c r="G49" s="1" t="str">
        <f>IF(E49="","",VLOOKUP(E49,顧客リスト!$A$2:$D$41,4,FALSE))</f>
        <v>ブロンズ会員</v>
      </c>
      <c r="H49" s="1" t="str">
        <f>IF(E49="","",VLOOKUP(E49,顧客リスト!$A$2:$F$41,6,FALSE))</f>
        <v>東京都</v>
      </c>
      <c r="I49" s="1" t="s">
        <v>124</v>
      </c>
      <c r="J49" s="1" t="str">
        <f>IF(I49="","",VLOOKUP(I49,商品リスト!$A$2:$E$11,2,FALSE))</f>
        <v>幸福の木</v>
      </c>
      <c r="K49" s="7">
        <f>IF(I49="","",VLOOKUP(I49,商品リスト!$A$2:$E$11,5,FALSE))</f>
        <v>12500</v>
      </c>
      <c r="L49" s="1">
        <v>1</v>
      </c>
      <c r="M49" s="11">
        <f t="shared" si="1"/>
        <v>12500</v>
      </c>
    </row>
    <row r="50" spans="1:13" x14ac:dyDescent="0.15">
      <c r="A50" s="2">
        <v>41126</v>
      </c>
      <c r="B50" s="1">
        <v>10051</v>
      </c>
      <c r="C50" s="1" t="s">
        <v>166</v>
      </c>
      <c r="D50" s="1" t="s">
        <v>173</v>
      </c>
      <c r="E50" s="1">
        <v>133</v>
      </c>
      <c r="F50" s="1" t="str">
        <f>IF(E50="","",VLOOKUP(E50,顧客リスト!$A$2:$B$41,2,FALSE))</f>
        <v>吉田　美代子</v>
      </c>
      <c r="G50" s="1" t="str">
        <f>IF(E50="","",VLOOKUP(E50,顧客リスト!$A$2:$D$41,4,FALSE))</f>
        <v>一般会員</v>
      </c>
      <c r="H50" s="1" t="str">
        <f>IF(E50="","",VLOOKUP(E50,顧客リスト!$A$2:$F$41,6,FALSE))</f>
        <v>神奈川県</v>
      </c>
      <c r="I50" s="1" t="s">
        <v>130</v>
      </c>
      <c r="J50" s="1" t="str">
        <f>IF(I50="","",VLOOKUP(I50,商品リスト!$A$2:$E$11,2,FALSE))</f>
        <v>パキラ</v>
      </c>
      <c r="K50" s="7">
        <f>IF(I50="","",VLOOKUP(I50,商品リスト!$A$2:$E$11,5,FALSE))</f>
        <v>8500</v>
      </c>
      <c r="L50" s="1">
        <v>1</v>
      </c>
      <c r="M50" s="11">
        <f t="shared" si="1"/>
        <v>8500</v>
      </c>
    </row>
    <row r="51" spans="1:13" x14ac:dyDescent="0.15">
      <c r="A51" s="2">
        <v>41126</v>
      </c>
      <c r="B51" s="1">
        <v>10053</v>
      </c>
      <c r="C51" s="1" t="s">
        <v>165</v>
      </c>
      <c r="D51" s="1" t="s">
        <v>172</v>
      </c>
      <c r="E51" s="1">
        <v>132</v>
      </c>
      <c r="F51" s="1" t="str">
        <f>IF(E51="","",VLOOKUP(E51,顧客リスト!$A$2:$B$41,2,FALSE))</f>
        <v>新井　純哉</v>
      </c>
      <c r="G51" s="1" t="str">
        <f>IF(E51="","",VLOOKUP(E51,顧客リスト!$A$2:$D$41,4,FALSE))</f>
        <v>一般会員</v>
      </c>
      <c r="H51" s="1" t="str">
        <f>IF(E51="","",VLOOKUP(E51,顧客リスト!$A$2:$F$41,6,FALSE))</f>
        <v>東京都</v>
      </c>
      <c r="I51" s="1" t="s">
        <v>124</v>
      </c>
      <c r="J51" s="1" t="str">
        <f>IF(I51="","",VLOOKUP(I51,商品リスト!$A$2:$E$11,2,FALSE))</f>
        <v>幸福の木</v>
      </c>
      <c r="K51" s="7">
        <f>IF(I51="","",VLOOKUP(I51,商品リスト!$A$2:$E$11,5,FALSE))</f>
        <v>12500</v>
      </c>
      <c r="L51" s="1">
        <v>1</v>
      </c>
      <c r="M51" s="11">
        <f t="shared" si="1"/>
        <v>12500</v>
      </c>
    </row>
    <row r="52" spans="1:13" x14ac:dyDescent="0.15">
      <c r="A52" s="2">
        <v>41126</v>
      </c>
      <c r="B52" s="1">
        <v>10048</v>
      </c>
      <c r="C52" s="1" t="s">
        <v>166</v>
      </c>
      <c r="D52" s="1" t="s">
        <v>171</v>
      </c>
      <c r="E52" s="1">
        <v>103</v>
      </c>
      <c r="F52" s="1" t="str">
        <f>IF(E52="","",VLOOKUP(E52,顧客リスト!$A$2:$B$41,2,FALSE))</f>
        <v>朝日　晴彦</v>
      </c>
      <c r="G52" s="1" t="str">
        <f>IF(E52="","",VLOOKUP(E52,顧客リスト!$A$2:$D$41,4,FALSE))</f>
        <v>シルバー会員</v>
      </c>
      <c r="H52" s="1" t="str">
        <f>IF(E52="","",VLOOKUP(E52,顧客リスト!$A$2:$F$41,6,FALSE))</f>
        <v>神奈川県</v>
      </c>
      <c r="I52" s="1" t="s">
        <v>138</v>
      </c>
      <c r="J52" s="1" t="str">
        <f>IF(I52="","",VLOOKUP(I52,商品リスト!$A$2:$E$11,2,FALSE))</f>
        <v>オーガスタ</v>
      </c>
      <c r="K52" s="7">
        <f>IF(I52="","",VLOOKUP(I52,商品リスト!$A$2:$E$11,5,FALSE))</f>
        <v>10500</v>
      </c>
      <c r="L52" s="1">
        <v>1</v>
      </c>
      <c r="M52" s="11">
        <f t="shared" si="1"/>
        <v>10500</v>
      </c>
    </row>
    <row r="53" spans="1:13" x14ac:dyDescent="0.15">
      <c r="A53" s="2">
        <v>41126</v>
      </c>
      <c r="B53" s="1">
        <v>10052</v>
      </c>
      <c r="C53" s="1" t="s">
        <v>167</v>
      </c>
      <c r="D53" s="1" t="s">
        <v>168</v>
      </c>
      <c r="E53" s="1">
        <v>134</v>
      </c>
      <c r="F53" s="1" t="str">
        <f>IF(E53="","",VLOOKUP(E53,顧客リスト!$A$2:$B$41,2,FALSE))</f>
        <v>石田　麻里</v>
      </c>
      <c r="G53" s="1" t="str">
        <f>IF(E53="","",VLOOKUP(E53,顧客リスト!$A$2:$D$41,4,FALSE))</f>
        <v>ゴールド会員</v>
      </c>
      <c r="H53" s="1" t="str">
        <f>IF(E53="","",VLOOKUP(E53,顧客リスト!$A$2:$F$41,6,FALSE))</f>
        <v>埼玉県</v>
      </c>
      <c r="I53" s="1" t="s">
        <v>136</v>
      </c>
      <c r="J53" s="1" t="str">
        <f>IF(I53="","",VLOOKUP(I53,商品リスト!$A$2:$E$11,2,FALSE))</f>
        <v>モンステラ</v>
      </c>
      <c r="K53" s="7">
        <f>IF(I53="","",VLOOKUP(I53,商品リスト!$A$2:$E$11,5,FALSE))</f>
        <v>6500</v>
      </c>
      <c r="L53" s="1">
        <v>1</v>
      </c>
      <c r="M53" s="11">
        <f t="shared" si="1"/>
        <v>6500</v>
      </c>
    </row>
    <row r="54" spans="1:13" x14ac:dyDescent="0.15">
      <c r="A54" s="2">
        <v>41126</v>
      </c>
      <c r="B54" s="1">
        <v>10049</v>
      </c>
      <c r="C54" s="1" t="s">
        <v>165</v>
      </c>
      <c r="D54" s="1" t="s">
        <v>174</v>
      </c>
      <c r="E54" s="1">
        <v>104</v>
      </c>
      <c r="F54" s="1" t="str">
        <f>IF(E54="","",VLOOKUP(E54,顧客リスト!$A$2:$B$41,2,FALSE))</f>
        <v>南田　恵子</v>
      </c>
      <c r="G54" s="1" t="str">
        <f>IF(E54="","",VLOOKUP(E54,顧客リスト!$A$2:$D$41,4,FALSE))</f>
        <v>ゴールド会員</v>
      </c>
      <c r="H54" s="1" t="str">
        <f>IF(E54="","",VLOOKUP(E54,顧客リスト!$A$2:$F$41,6,FALSE))</f>
        <v>千葉県</v>
      </c>
      <c r="I54" s="1" t="s">
        <v>140</v>
      </c>
      <c r="J54" s="1" t="str">
        <f>IF(I54="","",VLOOKUP(I54,商品リスト!$A$2:$E$11,2,FALSE))</f>
        <v>アーモンドの木</v>
      </c>
      <c r="K54" s="7">
        <f>IF(I54="","",VLOOKUP(I54,商品リスト!$A$2:$E$11,5,FALSE))</f>
        <v>10500</v>
      </c>
      <c r="L54" s="1">
        <v>1</v>
      </c>
      <c r="M54" s="11">
        <f t="shared" si="1"/>
        <v>10500</v>
      </c>
    </row>
    <row r="55" spans="1:13" x14ac:dyDescent="0.15">
      <c r="A55" s="2">
        <v>41133</v>
      </c>
      <c r="B55" s="1">
        <v>10054</v>
      </c>
      <c r="C55" s="1" t="s">
        <v>165</v>
      </c>
      <c r="D55" s="1" t="s">
        <v>172</v>
      </c>
      <c r="E55" s="1">
        <v>105</v>
      </c>
      <c r="F55" s="1" t="str">
        <f>IF(E55="","",VLOOKUP(E55,顧客リスト!$A$2:$B$41,2,FALSE))</f>
        <v>山田　健太郎</v>
      </c>
      <c r="G55" s="1" t="str">
        <f>IF(E55="","",VLOOKUP(E55,顧客リスト!$A$2:$D$41,4,FALSE))</f>
        <v>一般会員</v>
      </c>
      <c r="H55" s="1" t="str">
        <f>IF(E55="","",VLOOKUP(E55,顧客リスト!$A$2:$F$41,6,FALSE))</f>
        <v>千葉県</v>
      </c>
      <c r="I55" s="1" t="s">
        <v>126</v>
      </c>
      <c r="J55" s="1" t="str">
        <f>IF(I55="","",VLOOKUP(I55,商品リスト!$A$2:$E$11,2,FALSE))</f>
        <v>ベンジャミナ</v>
      </c>
      <c r="K55" s="7">
        <f>IF(I55="","",VLOOKUP(I55,商品リスト!$A$2:$E$11,5,FALSE))</f>
        <v>12500</v>
      </c>
      <c r="L55" s="1">
        <v>1</v>
      </c>
      <c r="M55" s="11">
        <f t="shared" si="1"/>
        <v>12500</v>
      </c>
    </row>
    <row r="56" spans="1:13" x14ac:dyDescent="0.15">
      <c r="A56" s="2">
        <v>41133</v>
      </c>
      <c r="B56" s="1">
        <v>10057</v>
      </c>
      <c r="C56" s="1" t="s">
        <v>166</v>
      </c>
      <c r="D56" s="1" t="s">
        <v>173</v>
      </c>
      <c r="E56" s="1">
        <v>135</v>
      </c>
      <c r="F56" s="1" t="str">
        <f>IF(E56="","",VLOOKUP(E56,顧客リスト!$A$2:$B$41,2,FALSE))</f>
        <v>小林　浩哉</v>
      </c>
      <c r="G56" s="1" t="str">
        <f>IF(E56="","",VLOOKUP(E56,顧客リスト!$A$2:$D$41,4,FALSE))</f>
        <v>シルバー会員</v>
      </c>
      <c r="H56" s="1" t="str">
        <f>IF(E56="","",VLOOKUP(E56,顧客リスト!$A$2:$F$41,6,FALSE))</f>
        <v>神奈川県</v>
      </c>
      <c r="I56" s="1" t="s">
        <v>140</v>
      </c>
      <c r="J56" s="1" t="str">
        <f>IF(I56="","",VLOOKUP(I56,商品リスト!$A$2:$E$11,2,FALSE))</f>
        <v>アーモンドの木</v>
      </c>
      <c r="K56" s="7">
        <f>IF(I56="","",VLOOKUP(I56,商品リスト!$A$2:$E$11,5,FALSE))</f>
        <v>10500</v>
      </c>
      <c r="L56" s="1">
        <v>1</v>
      </c>
      <c r="M56" s="11">
        <f t="shared" si="1"/>
        <v>10500</v>
      </c>
    </row>
    <row r="57" spans="1:13" x14ac:dyDescent="0.15">
      <c r="A57" s="2">
        <v>41133</v>
      </c>
      <c r="B57" s="1">
        <v>10056</v>
      </c>
      <c r="C57" s="1" t="s">
        <v>165</v>
      </c>
      <c r="D57" s="1" t="s">
        <v>174</v>
      </c>
      <c r="E57" s="1">
        <v>108</v>
      </c>
      <c r="F57" s="1" t="str">
        <f>IF(E57="","",VLOOKUP(E57,顧客リスト!$A$2:$B$41,2,FALSE))</f>
        <v>松下　麗華</v>
      </c>
      <c r="G57" s="1" t="str">
        <f>IF(E57="","",VLOOKUP(E57,顧客リスト!$A$2:$D$41,4,FALSE))</f>
        <v>ゴールド会員</v>
      </c>
      <c r="H57" s="1" t="str">
        <f>IF(E57="","",VLOOKUP(E57,顧客リスト!$A$2:$F$41,6,FALSE))</f>
        <v>東京都</v>
      </c>
      <c r="I57" s="1" t="s">
        <v>142</v>
      </c>
      <c r="J57" s="1" t="str">
        <f>IF(I57="","",VLOOKUP(I57,商品リスト!$A$2:$E$11,2,FALSE))</f>
        <v>ソテツ</v>
      </c>
      <c r="K57" s="7">
        <f>IF(I57="","",VLOOKUP(I57,商品リスト!$A$2:$E$11,5,FALSE))</f>
        <v>10500</v>
      </c>
      <c r="L57" s="1">
        <v>1</v>
      </c>
      <c r="M57" s="11">
        <f t="shared" si="1"/>
        <v>10500</v>
      </c>
    </row>
    <row r="58" spans="1:13" x14ac:dyDescent="0.15">
      <c r="A58" s="2">
        <v>41133</v>
      </c>
      <c r="B58" s="1">
        <v>10055</v>
      </c>
      <c r="C58" s="1" t="s">
        <v>165</v>
      </c>
      <c r="D58" s="1" t="s">
        <v>174</v>
      </c>
      <c r="E58" s="1">
        <v>107</v>
      </c>
      <c r="F58" s="1" t="str">
        <f>IF(E58="","",VLOOKUP(E58,顧客リスト!$A$2:$B$41,2,FALSE))</f>
        <v>中村　大輔</v>
      </c>
      <c r="G58" s="1" t="str">
        <f>IF(E58="","",VLOOKUP(E58,顧客リスト!$A$2:$D$41,4,FALSE))</f>
        <v>一般会員</v>
      </c>
      <c r="H58" s="1" t="str">
        <f>IF(E58="","",VLOOKUP(E58,顧客リスト!$A$2:$F$41,6,FALSE))</f>
        <v>東京都</v>
      </c>
      <c r="I58" s="1" t="s">
        <v>128</v>
      </c>
      <c r="J58" s="1" t="str">
        <f>IF(I58="","",VLOOKUP(I58,商品リスト!$A$2:$E$11,2,FALSE))</f>
        <v>ミリオンバンブー</v>
      </c>
      <c r="K58" s="7">
        <f>IF(I58="","",VLOOKUP(I58,商品リスト!$A$2:$E$11,5,FALSE))</f>
        <v>8500</v>
      </c>
      <c r="L58" s="1">
        <v>2</v>
      </c>
      <c r="M58" s="11">
        <f t="shared" si="1"/>
        <v>17000</v>
      </c>
    </row>
    <row r="59" spans="1:13" x14ac:dyDescent="0.15">
      <c r="A59" s="2">
        <v>41133</v>
      </c>
      <c r="B59" s="1">
        <v>10059</v>
      </c>
      <c r="C59" s="1" t="s">
        <v>167</v>
      </c>
      <c r="D59" s="1" t="s">
        <v>168</v>
      </c>
      <c r="E59" s="1">
        <v>127</v>
      </c>
      <c r="F59" s="1" t="str">
        <f>IF(E59="","",VLOOKUP(E59,顧客リスト!$A$2:$B$41,2,FALSE))</f>
        <v>下田　誠</v>
      </c>
      <c r="G59" s="1" t="str">
        <f>IF(E59="","",VLOOKUP(E59,顧客リスト!$A$2:$D$41,4,FALSE))</f>
        <v>ゴールド会員</v>
      </c>
      <c r="H59" s="1" t="str">
        <f>IF(E59="","",VLOOKUP(E59,顧客リスト!$A$2:$F$41,6,FALSE))</f>
        <v>埼玉県</v>
      </c>
      <c r="I59" s="1" t="s">
        <v>138</v>
      </c>
      <c r="J59" s="1" t="str">
        <f>IF(I59="","",VLOOKUP(I59,商品リスト!$A$2:$E$11,2,FALSE))</f>
        <v>オーガスタ</v>
      </c>
      <c r="K59" s="7">
        <f>IF(I59="","",VLOOKUP(I59,商品リスト!$A$2:$E$11,5,FALSE))</f>
        <v>10500</v>
      </c>
      <c r="L59" s="1">
        <v>1</v>
      </c>
      <c r="M59" s="11">
        <f t="shared" si="1"/>
        <v>10500</v>
      </c>
    </row>
    <row r="60" spans="1:13" x14ac:dyDescent="0.15">
      <c r="A60" s="2">
        <v>41133</v>
      </c>
      <c r="B60" s="1">
        <v>10058</v>
      </c>
      <c r="C60" s="1" t="s">
        <v>166</v>
      </c>
      <c r="D60" s="1" t="s">
        <v>173</v>
      </c>
      <c r="E60" s="1">
        <v>136</v>
      </c>
      <c r="F60" s="1" t="str">
        <f>IF(E60="","",VLOOKUP(E60,顧客リスト!$A$2:$B$41,2,FALSE))</f>
        <v>木島　弥生</v>
      </c>
      <c r="G60" s="1" t="str">
        <f>IF(E60="","",VLOOKUP(E60,顧客リスト!$A$2:$D$41,4,FALSE))</f>
        <v>ブロンズ会員</v>
      </c>
      <c r="H60" s="1" t="str">
        <f>IF(E60="","",VLOOKUP(E60,顧客リスト!$A$2:$F$41,6,FALSE))</f>
        <v>神奈川県</v>
      </c>
      <c r="I60" s="1" t="s">
        <v>124</v>
      </c>
      <c r="J60" s="1" t="str">
        <f>IF(I60="","",VLOOKUP(I60,商品リスト!$A$2:$E$11,2,FALSE))</f>
        <v>幸福の木</v>
      </c>
      <c r="K60" s="7">
        <f>IF(I60="","",VLOOKUP(I60,商品リスト!$A$2:$E$11,5,FALSE))</f>
        <v>12500</v>
      </c>
      <c r="L60" s="1">
        <v>1</v>
      </c>
      <c r="M60" s="11">
        <f t="shared" si="1"/>
        <v>12500</v>
      </c>
    </row>
    <row r="61" spans="1:13" x14ac:dyDescent="0.15">
      <c r="A61" s="2">
        <v>41140</v>
      </c>
      <c r="B61" s="1">
        <v>10060</v>
      </c>
      <c r="C61" s="1" t="s">
        <v>166</v>
      </c>
      <c r="D61" s="1" t="s">
        <v>171</v>
      </c>
      <c r="E61" s="1">
        <v>102</v>
      </c>
      <c r="F61" s="1" t="str">
        <f>IF(E61="","",VLOOKUP(E61,顧客リスト!$A$2:$B$41,2,FALSE))</f>
        <v>井沢　翔太</v>
      </c>
      <c r="G61" s="1" t="str">
        <f>IF(E61="","",VLOOKUP(E61,顧客リスト!$A$2:$D$41,4,FALSE))</f>
        <v>シルバー会員</v>
      </c>
      <c r="H61" s="1" t="str">
        <f>IF(E61="","",VLOOKUP(E61,顧客リスト!$A$2:$F$41,6,FALSE))</f>
        <v>神奈川県</v>
      </c>
      <c r="I61" s="1" t="s">
        <v>142</v>
      </c>
      <c r="J61" s="1" t="str">
        <f>IF(I61="","",VLOOKUP(I61,商品リスト!$A$2:$E$11,2,FALSE))</f>
        <v>ソテツ</v>
      </c>
      <c r="K61" s="7">
        <f>IF(I61="","",VLOOKUP(I61,商品リスト!$A$2:$E$11,5,FALSE))</f>
        <v>10500</v>
      </c>
      <c r="L61" s="1">
        <v>1</v>
      </c>
      <c r="M61" s="11">
        <f t="shared" si="1"/>
        <v>10500</v>
      </c>
    </row>
    <row r="62" spans="1:13" x14ac:dyDescent="0.15">
      <c r="A62" s="2">
        <v>41140</v>
      </c>
      <c r="B62" s="1">
        <v>10063</v>
      </c>
      <c r="C62" s="1" t="s">
        <v>166</v>
      </c>
      <c r="D62" s="1" t="s">
        <v>171</v>
      </c>
      <c r="E62" s="1">
        <v>128</v>
      </c>
      <c r="F62" s="1" t="str">
        <f>IF(E62="","",VLOOKUP(E62,顧客リスト!$A$2:$B$41,2,FALSE))</f>
        <v>高橋　涼子</v>
      </c>
      <c r="G62" s="1" t="str">
        <f>IF(E62="","",VLOOKUP(E62,顧客リスト!$A$2:$D$41,4,FALSE))</f>
        <v>シルバー会員</v>
      </c>
      <c r="H62" s="1" t="str">
        <f>IF(E62="","",VLOOKUP(E62,顧客リスト!$A$2:$F$41,6,FALSE))</f>
        <v>神奈川県</v>
      </c>
      <c r="I62" s="1" t="s">
        <v>132</v>
      </c>
      <c r="J62" s="1" t="str">
        <f>IF(I62="","",VLOOKUP(I62,商品リスト!$A$2:$E$11,2,FALSE))</f>
        <v>ゴールドクレスト</v>
      </c>
      <c r="K62" s="7">
        <f>IF(I62="","",VLOOKUP(I62,商品リスト!$A$2:$E$11,5,FALSE))</f>
        <v>12500</v>
      </c>
      <c r="L62" s="1">
        <v>1</v>
      </c>
      <c r="M62" s="11">
        <f t="shared" si="1"/>
        <v>12500</v>
      </c>
    </row>
    <row r="63" spans="1:13" x14ac:dyDescent="0.15">
      <c r="A63" s="2">
        <v>41140</v>
      </c>
      <c r="B63" s="1">
        <v>10061</v>
      </c>
      <c r="C63" s="1" t="s">
        <v>165</v>
      </c>
      <c r="D63" s="1" t="s">
        <v>170</v>
      </c>
      <c r="E63" s="1">
        <v>137</v>
      </c>
      <c r="F63" s="1" t="str">
        <f>IF(E63="","",VLOOKUP(E63,顧客リスト!$A$2:$B$41,2,FALSE))</f>
        <v>田原　隆弘</v>
      </c>
      <c r="G63" s="1" t="str">
        <f>IF(E63="","",VLOOKUP(E63,顧客リスト!$A$2:$D$41,4,FALSE))</f>
        <v>一般会員</v>
      </c>
      <c r="H63" s="1" t="str">
        <f>IF(E63="","",VLOOKUP(E63,顧客リスト!$A$2:$F$41,6,FALSE))</f>
        <v>東京都</v>
      </c>
      <c r="I63" s="1" t="s">
        <v>128</v>
      </c>
      <c r="J63" s="1" t="str">
        <f>IF(I63="","",VLOOKUP(I63,商品リスト!$A$2:$E$11,2,FALSE))</f>
        <v>ミリオンバンブー</v>
      </c>
      <c r="K63" s="7">
        <f>IF(I63="","",VLOOKUP(I63,商品リスト!$A$2:$E$11,5,FALSE))</f>
        <v>8500</v>
      </c>
      <c r="L63" s="1">
        <v>1</v>
      </c>
      <c r="M63" s="11">
        <f t="shared" si="1"/>
        <v>8500</v>
      </c>
    </row>
    <row r="64" spans="1:13" x14ac:dyDescent="0.15">
      <c r="A64" s="2">
        <v>41140</v>
      </c>
      <c r="B64" s="1">
        <v>10062</v>
      </c>
      <c r="C64" s="1" t="s">
        <v>167</v>
      </c>
      <c r="D64" s="1" t="s">
        <v>169</v>
      </c>
      <c r="E64" s="1">
        <v>138</v>
      </c>
      <c r="F64" s="1" t="str">
        <f>IF(E64="","",VLOOKUP(E64,顧客リスト!$A$2:$B$41,2,FALSE))</f>
        <v>上島　久美</v>
      </c>
      <c r="G64" s="1" t="str">
        <f>IF(E64="","",VLOOKUP(E64,顧客リスト!$A$2:$D$41,4,FALSE))</f>
        <v>一般会員</v>
      </c>
      <c r="H64" s="1" t="str">
        <f>IF(E64="","",VLOOKUP(E64,顧客リスト!$A$2:$F$41,6,FALSE))</f>
        <v>埼玉県</v>
      </c>
      <c r="I64" s="1" t="s">
        <v>126</v>
      </c>
      <c r="J64" s="1" t="str">
        <f>IF(I64="","",VLOOKUP(I64,商品リスト!$A$2:$E$11,2,FALSE))</f>
        <v>ベンジャミナ</v>
      </c>
      <c r="K64" s="7">
        <f>IF(I64="","",VLOOKUP(I64,商品リスト!$A$2:$E$11,5,FALSE))</f>
        <v>12500</v>
      </c>
      <c r="L64" s="1">
        <v>2</v>
      </c>
      <c r="M64" s="11">
        <f t="shared" si="1"/>
        <v>25000</v>
      </c>
    </row>
    <row r="65" spans="1:13" x14ac:dyDescent="0.15">
      <c r="A65" s="2">
        <v>41147</v>
      </c>
      <c r="B65" s="1">
        <v>10070</v>
      </c>
      <c r="C65" s="1" t="s">
        <v>165</v>
      </c>
      <c r="D65" s="1" t="s">
        <v>172</v>
      </c>
      <c r="E65" s="1">
        <v>105</v>
      </c>
      <c r="F65" s="1" t="str">
        <f>IF(E65="","",VLOOKUP(E65,顧客リスト!$A$2:$B$41,2,FALSE))</f>
        <v>山田　健太郎</v>
      </c>
      <c r="G65" s="1" t="str">
        <f>IF(E65="","",VLOOKUP(E65,顧客リスト!$A$2:$D$41,4,FALSE))</f>
        <v>一般会員</v>
      </c>
      <c r="H65" s="1" t="str">
        <f>IF(E65="","",VLOOKUP(E65,顧客リスト!$A$2:$F$41,6,FALSE))</f>
        <v>千葉県</v>
      </c>
      <c r="I65" s="1" t="s">
        <v>130</v>
      </c>
      <c r="J65" s="1" t="str">
        <f>IF(I65="","",VLOOKUP(I65,商品リスト!$A$2:$E$11,2,FALSE))</f>
        <v>パキラ</v>
      </c>
      <c r="K65" s="7">
        <f>IF(I65="","",VLOOKUP(I65,商品リスト!$A$2:$E$11,5,FALSE))</f>
        <v>8500</v>
      </c>
      <c r="L65" s="1">
        <v>1</v>
      </c>
      <c r="M65" s="11">
        <f t="shared" si="1"/>
        <v>8500</v>
      </c>
    </row>
    <row r="66" spans="1:13" x14ac:dyDescent="0.15">
      <c r="A66" s="2">
        <v>41147</v>
      </c>
      <c r="B66" s="1">
        <v>10068</v>
      </c>
      <c r="C66" s="1" t="s">
        <v>165</v>
      </c>
      <c r="D66" s="1" t="s">
        <v>172</v>
      </c>
      <c r="E66" s="1">
        <v>132</v>
      </c>
      <c r="F66" s="1" t="str">
        <f>IF(E66="","",VLOOKUP(E66,顧客リスト!$A$2:$B$41,2,FALSE))</f>
        <v>新井　純哉</v>
      </c>
      <c r="G66" s="1" t="str">
        <f>IF(E66="","",VLOOKUP(E66,顧客リスト!$A$2:$D$41,4,FALSE))</f>
        <v>一般会員</v>
      </c>
      <c r="H66" s="1" t="str">
        <f>IF(E66="","",VLOOKUP(E66,顧客リスト!$A$2:$F$41,6,FALSE))</f>
        <v>東京都</v>
      </c>
      <c r="I66" s="1" t="s">
        <v>130</v>
      </c>
      <c r="J66" s="1" t="str">
        <f>IF(I66="","",VLOOKUP(I66,商品リスト!$A$2:$E$11,2,FALSE))</f>
        <v>パキラ</v>
      </c>
      <c r="K66" s="7">
        <f>IF(I66="","",VLOOKUP(I66,商品リスト!$A$2:$E$11,5,FALSE))</f>
        <v>8500</v>
      </c>
      <c r="L66" s="1">
        <v>1</v>
      </c>
      <c r="M66" s="11">
        <f t="shared" ref="M66:M71" si="2">K66*L66</f>
        <v>8500</v>
      </c>
    </row>
    <row r="67" spans="1:13" x14ac:dyDescent="0.15">
      <c r="A67" s="2">
        <v>41147</v>
      </c>
      <c r="B67" s="1">
        <v>10066</v>
      </c>
      <c r="C67" s="1" t="s">
        <v>165</v>
      </c>
      <c r="D67" s="1" t="s">
        <v>170</v>
      </c>
      <c r="E67" s="1">
        <v>139</v>
      </c>
      <c r="F67" s="1" t="str">
        <f>IF(E67="","",VLOOKUP(E67,顧客リスト!$A$2:$B$41,2,FALSE))</f>
        <v>村田　沙耶</v>
      </c>
      <c r="G67" s="1" t="str">
        <f>IF(E67="","",VLOOKUP(E67,顧客リスト!$A$2:$D$41,4,FALSE))</f>
        <v>一般会員</v>
      </c>
      <c r="H67" s="1" t="str">
        <f>IF(E67="","",VLOOKUP(E67,顧客リスト!$A$2:$F$41,6,FALSE))</f>
        <v>千葉県</v>
      </c>
      <c r="I67" s="1" t="s">
        <v>124</v>
      </c>
      <c r="J67" s="1" t="str">
        <f>IF(I67="","",VLOOKUP(I67,商品リスト!$A$2:$E$11,2,FALSE))</f>
        <v>幸福の木</v>
      </c>
      <c r="K67" s="7">
        <f>IF(I67="","",VLOOKUP(I67,商品リスト!$A$2:$E$11,5,FALSE))</f>
        <v>12500</v>
      </c>
      <c r="L67" s="1">
        <v>1</v>
      </c>
      <c r="M67" s="11">
        <f t="shared" si="2"/>
        <v>12500</v>
      </c>
    </row>
    <row r="68" spans="1:13" x14ac:dyDescent="0.15">
      <c r="A68" s="2">
        <v>41147</v>
      </c>
      <c r="B68" s="1">
        <v>10069</v>
      </c>
      <c r="C68" s="1" t="s">
        <v>166</v>
      </c>
      <c r="D68" s="1" t="s">
        <v>173</v>
      </c>
      <c r="E68" s="1">
        <v>130</v>
      </c>
      <c r="F68" s="1" t="str">
        <f>IF(E68="","",VLOOKUP(E68,顧客リスト!$A$2:$B$41,2,FALSE))</f>
        <v>谷原　沙希</v>
      </c>
      <c r="G68" s="1" t="str">
        <f>IF(E68="","",VLOOKUP(E68,顧客リスト!$A$2:$D$41,4,FALSE))</f>
        <v>ブロンズ会員</v>
      </c>
      <c r="H68" s="1" t="str">
        <f>IF(E68="","",VLOOKUP(E68,顧客リスト!$A$2:$F$41,6,FALSE))</f>
        <v>神奈川県</v>
      </c>
      <c r="I68" s="1" t="s">
        <v>130</v>
      </c>
      <c r="J68" s="1" t="str">
        <f>IF(I68="","",VLOOKUP(I68,商品リスト!$A$2:$E$11,2,FALSE))</f>
        <v>パキラ</v>
      </c>
      <c r="K68" s="7">
        <f>IF(I68="","",VLOOKUP(I68,商品リスト!$A$2:$E$11,5,FALSE))</f>
        <v>8500</v>
      </c>
      <c r="L68" s="1">
        <v>1</v>
      </c>
      <c r="M68" s="11">
        <f t="shared" si="2"/>
        <v>8500</v>
      </c>
    </row>
    <row r="69" spans="1:13" x14ac:dyDescent="0.15">
      <c r="A69" s="2">
        <v>41147</v>
      </c>
      <c r="B69" s="1">
        <v>10065</v>
      </c>
      <c r="C69" s="1" t="s">
        <v>167</v>
      </c>
      <c r="D69" s="1" t="s">
        <v>168</v>
      </c>
      <c r="E69" s="1">
        <v>115</v>
      </c>
      <c r="F69" s="1" t="str">
        <f>IF(E69="","",VLOOKUP(E69,顧客リスト!$A$2:$B$41,2,FALSE))</f>
        <v>大下　慎</v>
      </c>
      <c r="G69" s="1" t="str">
        <f>IF(E69="","",VLOOKUP(E69,顧客リスト!$A$2:$D$41,4,FALSE))</f>
        <v>シルバー会員</v>
      </c>
      <c r="H69" s="1" t="str">
        <f>IF(E69="","",VLOOKUP(E69,顧客リスト!$A$2:$F$41,6,FALSE))</f>
        <v>埼玉県</v>
      </c>
      <c r="I69" s="1" t="s">
        <v>142</v>
      </c>
      <c r="J69" s="1" t="str">
        <f>IF(I69="","",VLOOKUP(I69,商品リスト!$A$2:$E$11,2,FALSE))</f>
        <v>ソテツ</v>
      </c>
      <c r="K69" s="7">
        <f>IF(I69="","",VLOOKUP(I69,商品リスト!$A$2:$E$11,5,FALSE))</f>
        <v>10500</v>
      </c>
      <c r="L69" s="1">
        <v>1</v>
      </c>
      <c r="M69" s="11">
        <f t="shared" si="2"/>
        <v>10500</v>
      </c>
    </row>
    <row r="70" spans="1:13" x14ac:dyDescent="0.15">
      <c r="A70" s="2">
        <v>41147</v>
      </c>
      <c r="B70" s="1">
        <v>10064</v>
      </c>
      <c r="C70" s="1" t="s">
        <v>165</v>
      </c>
      <c r="D70" s="1" t="s">
        <v>174</v>
      </c>
      <c r="E70" s="1">
        <v>113</v>
      </c>
      <c r="F70" s="1" t="str">
        <f>IF(E70="","",VLOOKUP(E70,顧客リスト!$A$2:$B$41,2,FALSE))</f>
        <v>内田　慶次郎</v>
      </c>
      <c r="G70" s="1" t="str">
        <f>IF(E70="","",VLOOKUP(E70,顧客リスト!$A$2:$D$41,4,FALSE))</f>
        <v>ブロンズ会員</v>
      </c>
      <c r="H70" s="1" t="str">
        <f>IF(E70="","",VLOOKUP(E70,顧客リスト!$A$2:$F$41,6,FALSE))</f>
        <v>千葉県</v>
      </c>
      <c r="I70" s="1" t="s">
        <v>124</v>
      </c>
      <c r="J70" s="1" t="str">
        <f>IF(I70="","",VLOOKUP(I70,商品リスト!$A$2:$E$11,2,FALSE))</f>
        <v>幸福の木</v>
      </c>
      <c r="K70" s="7">
        <f>IF(I70="","",VLOOKUP(I70,商品リスト!$A$2:$E$11,5,FALSE))</f>
        <v>12500</v>
      </c>
      <c r="L70" s="1">
        <v>1</v>
      </c>
      <c r="M70" s="11">
        <f t="shared" si="2"/>
        <v>12500</v>
      </c>
    </row>
    <row r="71" spans="1:13" x14ac:dyDescent="0.15">
      <c r="A71" s="2">
        <v>41147</v>
      </c>
      <c r="B71" s="1">
        <v>10067</v>
      </c>
      <c r="C71" s="1" t="s">
        <v>165</v>
      </c>
      <c r="D71" s="1" t="s">
        <v>170</v>
      </c>
      <c r="E71" s="1">
        <v>140</v>
      </c>
      <c r="F71" s="1" t="str">
        <f>IF(E71="","",VLOOKUP(E71,顧客リスト!$A$2:$B$41,2,FALSE))</f>
        <v>福井　典子</v>
      </c>
      <c r="G71" s="1" t="str">
        <f>IF(E71="","",VLOOKUP(E71,顧客リスト!$A$2:$D$41,4,FALSE))</f>
        <v>シルバー会員</v>
      </c>
      <c r="H71" s="1" t="str">
        <f>IF(E71="","",VLOOKUP(E71,顧客リスト!$A$2:$F$41,6,FALSE))</f>
        <v>東京都</v>
      </c>
      <c r="I71" s="1" t="s">
        <v>175</v>
      </c>
      <c r="J71" s="1" t="str">
        <f>IF(I71="","",VLOOKUP(I71,商品リスト!$A$2:$E$11,2,FALSE))</f>
        <v>幸福の木</v>
      </c>
      <c r="K71" s="7">
        <f>IF(I71="","",VLOOKUP(I71,商品リスト!$A$2:$E$11,5,FALSE))</f>
        <v>12500</v>
      </c>
      <c r="L71" s="1">
        <v>1</v>
      </c>
      <c r="M71" s="11">
        <f t="shared" si="2"/>
        <v>12500</v>
      </c>
    </row>
  </sheetData>
  <sortState ref="A2:K71">
    <sortCondition ref="A4"/>
  </sortState>
  <phoneticPr fontId="4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1"/>
  <sheetViews>
    <sheetView workbookViewId="0">
      <selection activeCell="F2" sqref="F2"/>
    </sheetView>
  </sheetViews>
  <sheetFormatPr defaultRowHeight="13.5" x14ac:dyDescent="0.15"/>
  <cols>
    <col min="1" max="1" width="7.75" customWidth="1"/>
    <col min="2" max="2" width="12.375" bestFit="1" customWidth="1"/>
    <col min="4" max="4" width="12.625" bestFit="1" customWidth="1"/>
    <col min="6" max="6" width="11" bestFit="1" customWidth="1"/>
    <col min="7" max="7" width="28.25" bestFit="1" customWidth="1"/>
    <col min="8" max="8" width="21.25" bestFit="1" customWidth="1"/>
    <col min="9" max="9" width="15.5" bestFit="1" customWidth="1"/>
    <col min="10" max="10" width="11.75" customWidth="1"/>
    <col min="11" max="11" width="21.625" bestFit="1" customWidth="1"/>
  </cols>
  <sheetData>
    <row r="1" spans="1:11" x14ac:dyDescent="0.15">
      <c r="A1" s="3" t="s">
        <v>157</v>
      </c>
      <c r="B1" s="3" t="s">
        <v>0</v>
      </c>
      <c r="C1" s="3" t="s">
        <v>158</v>
      </c>
      <c r="D1" s="3" t="s">
        <v>159</v>
      </c>
      <c r="E1" s="3" t="s">
        <v>1</v>
      </c>
      <c r="F1" s="3" t="s">
        <v>2</v>
      </c>
      <c r="G1" s="3" t="s">
        <v>3</v>
      </c>
      <c r="H1" s="3" t="s">
        <v>4</v>
      </c>
      <c r="I1" s="3" t="s">
        <v>5</v>
      </c>
      <c r="J1" s="3" t="s">
        <v>6</v>
      </c>
      <c r="K1" s="3" t="s">
        <v>7</v>
      </c>
    </row>
    <row r="2" spans="1:11" x14ac:dyDescent="0.15">
      <c r="A2" s="1">
        <v>101</v>
      </c>
      <c r="B2" s="1" t="s">
        <v>8</v>
      </c>
      <c r="C2" s="1" t="s">
        <v>49</v>
      </c>
      <c r="D2" s="1" t="str">
        <f>IF(C2="","",VLOOKUP(C2,会員種類!$A$2:$B$5,2,FALSE))</f>
        <v>ブロンズ会員</v>
      </c>
      <c r="E2" s="1">
        <v>2220037</v>
      </c>
      <c r="F2" s="1" t="s">
        <v>52</v>
      </c>
      <c r="G2" s="1" t="s">
        <v>64</v>
      </c>
      <c r="H2" s="1" t="s">
        <v>53</v>
      </c>
      <c r="I2" s="1" t="s">
        <v>54</v>
      </c>
      <c r="J2" s="2">
        <v>41028</v>
      </c>
      <c r="K2" s="1"/>
    </row>
    <row r="3" spans="1:11" x14ac:dyDescent="0.15">
      <c r="A3" s="1">
        <v>102</v>
      </c>
      <c r="B3" s="1" t="s">
        <v>9</v>
      </c>
      <c r="C3" s="1" t="s">
        <v>29</v>
      </c>
      <c r="D3" s="1" t="str">
        <f>IF(C3="","",VLOOKUP(C3,会員種類!$A$2:$B$5,2,FALSE))</f>
        <v>シルバー会員</v>
      </c>
      <c r="E3" s="1">
        <v>2510035</v>
      </c>
      <c r="F3" s="1" t="s">
        <v>52</v>
      </c>
      <c r="G3" s="1" t="s">
        <v>65</v>
      </c>
      <c r="H3" s="1"/>
      <c r="I3" s="1" t="s">
        <v>54</v>
      </c>
      <c r="J3" s="2">
        <v>41028</v>
      </c>
      <c r="K3" s="1" t="s">
        <v>55</v>
      </c>
    </row>
    <row r="4" spans="1:11" x14ac:dyDescent="0.15">
      <c r="A4" s="1">
        <v>103</v>
      </c>
      <c r="B4" s="1" t="s">
        <v>10</v>
      </c>
      <c r="C4" s="1" t="s">
        <v>29</v>
      </c>
      <c r="D4" s="1" t="str">
        <f>IF(C4="","",VLOOKUP(C4,会員種類!$A$2:$B$5,2,FALSE))</f>
        <v>シルバー会員</v>
      </c>
      <c r="E4" s="1">
        <v>2500041</v>
      </c>
      <c r="F4" s="1" t="s">
        <v>52</v>
      </c>
      <c r="G4" s="1" t="s">
        <v>66</v>
      </c>
      <c r="H4" s="1"/>
      <c r="I4" s="1" t="s">
        <v>54</v>
      </c>
      <c r="J4" s="2">
        <v>41035</v>
      </c>
      <c r="K4" s="1" t="s">
        <v>67</v>
      </c>
    </row>
    <row r="5" spans="1:11" x14ac:dyDescent="0.15">
      <c r="A5" s="1">
        <v>104</v>
      </c>
      <c r="B5" s="1" t="s">
        <v>11</v>
      </c>
      <c r="C5" s="1" t="s">
        <v>50</v>
      </c>
      <c r="D5" s="1" t="str">
        <f>IF(C5="","",VLOOKUP(C5,会員種類!$A$2:$B$5,2,FALSE))</f>
        <v>ゴールド会員</v>
      </c>
      <c r="E5" s="1">
        <v>2600852</v>
      </c>
      <c r="F5" s="1" t="s">
        <v>56</v>
      </c>
      <c r="G5" s="1" t="s">
        <v>68</v>
      </c>
      <c r="H5" s="1" t="s">
        <v>57</v>
      </c>
      <c r="I5" s="1" t="s">
        <v>54</v>
      </c>
      <c r="J5" s="2">
        <v>41035</v>
      </c>
      <c r="K5" s="1" t="s">
        <v>69</v>
      </c>
    </row>
    <row r="6" spans="1:11" x14ac:dyDescent="0.15">
      <c r="A6" s="1">
        <v>105</v>
      </c>
      <c r="B6" s="1" t="s">
        <v>12</v>
      </c>
      <c r="C6" s="1" t="s">
        <v>51</v>
      </c>
      <c r="D6" s="1" t="str">
        <f>IF(C6="","",VLOOKUP(C6,会員種類!$A$2:$B$5,2,FALSE))</f>
        <v>一般会員</v>
      </c>
      <c r="E6" s="1">
        <v>2600834</v>
      </c>
      <c r="F6" s="1" t="s">
        <v>56</v>
      </c>
      <c r="G6" s="1" t="s">
        <v>70</v>
      </c>
      <c r="H6" s="1"/>
      <c r="I6" s="1" t="s">
        <v>54</v>
      </c>
      <c r="J6" s="2">
        <v>41035</v>
      </c>
      <c r="K6" s="1" t="s">
        <v>55</v>
      </c>
    </row>
    <row r="7" spans="1:11" x14ac:dyDescent="0.15">
      <c r="A7" s="1">
        <v>106</v>
      </c>
      <c r="B7" s="1" t="s">
        <v>13</v>
      </c>
      <c r="C7" s="1" t="s">
        <v>51</v>
      </c>
      <c r="D7" s="1" t="str">
        <f>IF(C7="","",VLOOKUP(C7,会員種類!$A$2:$B$5,2,FALSE))</f>
        <v>一般会員</v>
      </c>
      <c r="E7" s="1">
        <v>2160011</v>
      </c>
      <c r="F7" s="1" t="s">
        <v>52</v>
      </c>
      <c r="G7" s="1" t="s">
        <v>71</v>
      </c>
      <c r="H7" s="1"/>
      <c r="I7" s="1" t="s">
        <v>54</v>
      </c>
      <c r="J7" s="2">
        <v>41035</v>
      </c>
      <c r="K7" s="1" t="s">
        <v>55</v>
      </c>
    </row>
    <row r="8" spans="1:11" x14ac:dyDescent="0.15">
      <c r="A8" s="1">
        <v>107</v>
      </c>
      <c r="B8" s="1" t="s">
        <v>14</v>
      </c>
      <c r="C8" s="1" t="s">
        <v>51</v>
      </c>
      <c r="D8" s="1" t="str">
        <f>IF(C8="","",VLOOKUP(C8,会員種類!$A$2:$B$5,2,FALSE))</f>
        <v>一般会員</v>
      </c>
      <c r="E8" s="1">
        <v>1000005</v>
      </c>
      <c r="F8" s="1" t="s">
        <v>58</v>
      </c>
      <c r="G8" s="1" t="s">
        <v>72</v>
      </c>
      <c r="H8" s="1"/>
      <c r="I8" s="1" t="s">
        <v>54</v>
      </c>
      <c r="J8" s="2">
        <v>41042</v>
      </c>
      <c r="K8" s="1" t="s">
        <v>73</v>
      </c>
    </row>
    <row r="9" spans="1:11" x14ac:dyDescent="0.15">
      <c r="A9" s="1">
        <v>108</v>
      </c>
      <c r="B9" s="1" t="s">
        <v>15</v>
      </c>
      <c r="C9" s="1" t="s">
        <v>50</v>
      </c>
      <c r="D9" s="1" t="str">
        <f>IF(C9="","",VLOOKUP(C9,会員種類!$A$2:$B$5,2,FALSE))</f>
        <v>ゴールド会員</v>
      </c>
      <c r="E9" s="1">
        <v>1660004</v>
      </c>
      <c r="F9" s="1" t="s">
        <v>58</v>
      </c>
      <c r="G9" s="1" t="s">
        <v>74</v>
      </c>
      <c r="H9" s="1" t="s">
        <v>75</v>
      </c>
      <c r="I9" s="1" t="s">
        <v>54</v>
      </c>
      <c r="J9" s="2">
        <v>41042</v>
      </c>
      <c r="K9" s="1" t="s">
        <v>55</v>
      </c>
    </row>
    <row r="10" spans="1:11" x14ac:dyDescent="0.15">
      <c r="A10" s="1">
        <v>109</v>
      </c>
      <c r="B10" s="1" t="s">
        <v>16</v>
      </c>
      <c r="C10" s="1" t="s">
        <v>29</v>
      </c>
      <c r="D10" s="1" t="str">
        <f>IF(C10="","",VLOOKUP(C10,会員種類!$A$2:$B$5,2,FALSE))</f>
        <v>シルバー会員</v>
      </c>
      <c r="E10" s="1">
        <v>1940013</v>
      </c>
      <c r="F10" s="1" t="s">
        <v>58</v>
      </c>
      <c r="G10" s="1" t="s">
        <v>76</v>
      </c>
      <c r="H10" s="1"/>
      <c r="I10" s="1" t="s">
        <v>54</v>
      </c>
      <c r="J10" s="2">
        <v>41042</v>
      </c>
      <c r="K10" s="1" t="s">
        <v>55</v>
      </c>
    </row>
    <row r="11" spans="1:11" x14ac:dyDescent="0.15">
      <c r="A11" s="1">
        <v>110</v>
      </c>
      <c r="B11" s="1" t="s">
        <v>17</v>
      </c>
      <c r="C11" s="1" t="s">
        <v>49</v>
      </c>
      <c r="D11" s="1" t="str">
        <f>IF(C11="","",VLOOKUP(C11,会員種類!$A$2:$B$5,2,FALSE))</f>
        <v>ブロンズ会員</v>
      </c>
      <c r="E11" s="1">
        <v>3620063</v>
      </c>
      <c r="F11" s="1" t="s">
        <v>59</v>
      </c>
      <c r="G11" s="1" t="s">
        <v>77</v>
      </c>
      <c r="H11" s="1"/>
      <c r="I11" s="1" t="s">
        <v>54</v>
      </c>
      <c r="J11" s="2">
        <v>41042</v>
      </c>
      <c r="K11" s="1" t="s">
        <v>78</v>
      </c>
    </row>
    <row r="12" spans="1:11" x14ac:dyDescent="0.15">
      <c r="A12" s="1">
        <v>111</v>
      </c>
      <c r="B12" s="1" t="s">
        <v>18</v>
      </c>
      <c r="C12" s="1" t="s">
        <v>49</v>
      </c>
      <c r="D12" s="1" t="str">
        <f>IF(C12="","",VLOOKUP(C12,会員種類!$A$2:$B$5,2,FALSE))</f>
        <v>ブロンズ会員</v>
      </c>
      <c r="E12" s="1">
        <v>2060011</v>
      </c>
      <c r="F12" s="1" t="s">
        <v>58</v>
      </c>
      <c r="G12" s="1" t="s">
        <v>79</v>
      </c>
      <c r="H12" s="1"/>
      <c r="I12" s="1" t="s">
        <v>54</v>
      </c>
      <c r="J12" s="2">
        <v>41049</v>
      </c>
      <c r="K12" s="1" t="s">
        <v>55</v>
      </c>
    </row>
    <row r="13" spans="1:11" x14ac:dyDescent="0.15">
      <c r="A13" s="1">
        <v>112</v>
      </c>
      <c r="B13" s="1" t="s">
        <v>19</v>
      </c>
      <c r="C13" s="1" t="s">
        <v>49</v>
      </c>
      <c r="D13" s="1" t="str">
        <f>IF(C13="","",VLOOKUP(C13,会員種類!$A$2:$B$5,2,FALSE))</f>
        <v>ブロンズ会員</v>
      </c>
      <c r="E13" s="1">
        <v>1920914</v>
      </c>
      <c r="F13" s="1" t="s">
        <v>58</v>
      </c>
      <c r="G13" s="1" t="s">
        <v>80</v>
      </c>
      <c r="H13" s="1" t="s">
        <v>60</v>
      </c>
      <c r="I13" s="1" t="s">
        <v>54</v>
      </c>
      <c r="J13" s="2">
        <v>41049</v>
      </c>
      <c r="K13" s="1" t="s">
        <v>55</v>
      </c>
    </row>
    <row r="14" spans="1:11" x14ac:dyDescent="0.15">
      <c r="A14" s="1">
        <v>113</v>
      </c>
      <c r="B14" s="1" t="s">
        <v>20</v>
      </c>
      <c r="C14" s="1" t="s">
        <v>49</v>
      </c>
      <c r="D14" s="1" t="str">
        <f>IF(C14="","",VLOOKUP(C14,会員種類!$A$2:$B$5,2,FALSE))</f>
        <v>ブロンズ会員</v>
      </c>
      <c r="E14" s="1">
        <v>2990117</v>
      </c>
      <c r="F14" s="1" t="s">
        <v>56</v>
      </c>
      <c r="G14" s="1" t="s">
        <v>81</v>
      </c>
      <c r="H14" s="1"/>
      <c r="I14" s="1" t="s">
        <v>54</v>
      </c>
      <c r="J14" s="2">
        <v>41049</v>
      </c>
      <c r="K14" s="1" t="s">
        <v>55</v>
      </c>
    </row>
    <row r="15" spans="1:11" x14ac:dyDescent="0.15">
      <c r="A15" s="1">
        <v>114</v>
      </c>
      <c r="B15" s="1" t="s">
        <v>21</v>
      </c>
      <c r="C15" s="1" t="s">
        <v>29</v>
      </c>
      <c r="D15" s="1" t="str">
        <f>IF(C15="","",VLOOKUP(C15,会員種類!$A$2:$B$5,2,FALSE))</f>
        <v>シルバー会員</v>
      </c>
      <c r="E15" s="1">
        <v>1000001</v>
      </c>
      <c r="F15" s="1" t="s">
        <v>58</v>
      </c>
      <c r="G15" s="1" t="s">
        <v>82</v>
      </c>
      <c r="H15" s="1"/>
      <c r="I15" s="1" t="s">
        <v>54</v>
      </c>
      <c r="J15" s="2">
        <v>41056</v>
      </c>
      <c r="K15" s="1" t="s">
        <v>83</v>
      </c>
    </row>
    <row r="16" spans="1:11" x14ac:dyDescent="0.15">
      <c r="A16" s="1">
        <v>115</v>
      </c>
      <c r="B16" s="1" t="s">
        <v>22</v>
      </c>
      <c r="C16" s="1" t="s">
        <v>29</v>
      </c>
      <c r="D16" s="1" t="str">
        <f>IF(C16="","",VLOOKUP(C16,会員種類!$A$2:$B$5,2,FALSE))</f>
        <v>シルバー会員</v>
      </c>
      <c r="E16" s="1">
        <v>3440105</v>
      </c>
      <c r="F16" s="1" t="s">
        <v>59</v>
      </c>
      <c r="G16" s="1" t="s">
        <v>84</v>
      </c>
      <c r="H16" s="1"/>
      <c r="I16" s="1" t="s">
        <v>54</v>
      </c>
      <c r="J16" s="2">
        <v>41056</v>
      </c>
      <c r="K16" s="1" t="s">
        <v>85</v>
      </c>
    </row>
    <row r="17" spans="1:11" x14ac:dyDescent="0.15">
      <c r="A17" s="1">
        <v>116</v>
      </c>
      <c r="B17" s="1" t="s">
        <v>23</v>
      </c>
      <c r="C17" s="1" t="s">
        <v>50</v>
      </c>
      <c r="D17" s="1" t="str">
        <f>IF(C17="","",VLOOKUP(C17,会員種類!$A$2:$B$5,2,FALSE))</f>
        <v>ゴールド会員</v>
      </c>
      <c r="E17" s="1">
        <v>2390831</v>
      </c>
      <c r="F17" s="1" t="s">
        <v>52</v>
      </c>
      <c r="G17" s="1" t="s">
        <v>86</v>
      </c>
      <c r="H17" s="1" t="s">
        <v>61</v>
      </c>
      <c r="I17" s="1" t="s">
        <v>54</v>
      </c>
      <c r="J17" s="2">
        <v>41063</v>
      </c>
      <c r="K17" s="1" t="s">
        <v>55</v>
      </c>
    </row>
    <row r="18" spans="1:11" x14ac:dyDescent="0.15">
      <c r="A18" s="1">
        <v>117</v>
      </c>
      <c r="B18" s="1" t="s">
        <v>24</v>
      </c>
      <c r="C18" s="1" t="s">
        <v>50</v>
      </c>
      <c r="D18" s="1" t="str">
        <f>IF(C18="","",VLOOKUP(C18,会員種類!$A$2:$B$5,2,FALSE))</f>
        <v>ゴールド会員</v>
      </c>
      <c r="E18" s="1">
        <v>2150011</v>
      </c>
      <c r="F18" s="1" t="s">
        <v>52</v>
      </c>
      <c r="G18" s="1" t="s">
        <v>87</v>
      </c>
      <c r="H18" s="1"/>
      <c r="I18" s="1" t="s">
        <v>54</v>
      </c>
      <c r="J18" s="2">
        <v>41063</v>
      </c>
      <c r="K18" s="1" t="s">
        <v>88</v>
      </c>
    </row>
    <row r="19" spans="1:11" x14ac:dyDescent="0.15">
      <c r="A19" s="1">
        <v>118</v>
      </c>
      <c r="B19" s="1" t="s">
        <v>25</v>
      </c>
      <c r="C19" s="1" t="s">
        <v>51</v>
      </c>
      <c r="D19" s="1" t="str">
        <f>IF(C19="","",VLOOKUP(C19,会員種類!$A$2:$B$5,2,FALSE))</f>
        <v>一般会員</v>
      </c>
      <c r="E19" s="1">
        <v>2480022</v>
      </c>
      <c r="F19" s="1" t="s">
        <v>52</v>
      </c>
      <c r="G19" s="1" t="s">
        <v>89</v>
      </c>
      <c r="H19" s="1"/>
      <c r="I19" s="1" t="s">
        <v>54</v>
      </c>
      <c r="J19" s="2">
        <v>41070</v>
      </c>
      <c r="K19" s="1"/>
    </row>
    <row r="20" spans="1:11" x14ac:dyDescent="0.15">
      <c r="A20" s="1">
        <v>119</v>
      </c>
      <c r="B20" s="1" t="s">
        <v>26</v>
      </c>
      <c r="C20" s="1" t="s">
        <v>51</v>
      </c>
      <c r="D20" s="1" t="str">
        <f>IF(C20="","",VLOOKUP(C20,会員種類!$A$2:$B$5,2,FALSE))</f>
        <v>一般会員</v>
      </c>
      <c r="E20" s="1">
        <v>2670055</v>
      </c>
      <c r="F20" s="1" t="s">
        <v>56</v>
      </c>
      <c r="G20" s="1" t="s">
        <v>90</v>
      </c>
      <c r="H20" s="1"/>
      <c r="I20" s="1" t="s">
        <v>54</v>
      </c>
      <c r="J20" s="2">
        <v>41070</v>
      </c>
      <c r="K20" s="1" t="s">
        <v>55</v>
      </c>
    </row>
    <row r="21" spans="1:11" x14ac:dyDescent="0.15">
      <c r="A21" s="1">
        <v>120</v>
      </c>
      <c r="B21" s="1" t="s">
        <v>27</v>
      </c>
      <c r="C21" s="1" t="s">
        <v>50</v>
      </c>
      <c r="D21" s="1" t="str">
        <f>IF(C21="","",VLOOKUP(C21,会員種類!$A$2:$B$5,2,FALSE))</f>
        <v>ゴールド会員</v>
      </c>
      <c r="E21" s="1">
        <v>1540017</v>
      </c>
      <c r="F21" s="1" t="s">
        <v>58</v>
      </c>
      <c r="G21" s="1" t="s">
        <v>91</v>
      </c>
      <c r="H21" s="1"/>
      <c r="I21" s="1" t="s">
        <v>54</v>
      </c>
      <c r="J21" s="2">
        <v>41070</v>
      </c>
      <c r="K21" s="1" t="s">
        <v>55</v>
      </c>
    </row>
    <row r="22" spans="1:11" x14ac:dyDescent="0.15">
      <c r="A22" s="1">
        <v>121</v>
      </c>
      <c r="B22" s="1" t="s">
        <v>28</v>
      </c>
      <c r="C22" s="1" t="s">
        <v>29</v>
      </c>
      <c r="D22" s="1" t="str">
        <f>IF(C22="","",VLOOKUP(C22,会員種類!$A$2:$B$5,2,FALSE))</f>
        <v>シルバー会員</v>
      </c>
      <c r="E22" s="1">
        <v>1140002</v>
      </c>
      <c r="F22" s="1" t="s">
        <v>58</v>
      </c>
      <c r="G22" s="1" t="s">
        <v>92</v>
      </c>
      <c r="H22" s="1" t="s">
        <v>62</v>
      </c>
      <c r="I22" s="1" t="s">
        <v>54</v>
      </c>
      <c r="J22" s="2">
        <v>41077</v>
      </c>
      <c r="K22" s="1" t="s">
        <v>55</v>
      </c>
    </row>
    <row r="23" spans="1:11" x14ac:dyDescent="0.15">
      <c r="A23" s="1">
        <v>122</v>
      </c>
      <c r="B23" s="1" t="s">
        <v>30</v>
      </c>
      <c r="C23" s="1" t="s">
        <v>29</v>
      </c>
      <c r="D23" s="1" t="str">
        <f>IF(C23="","",VLOOKUP(C23,会員種類!$A$2:$B$5,2,FALSE))</f>
        <v>シルバー会員</v>
      </c>
      <c r="E23" s="1">
        <v>3360974</v>
      </c>
      <c r="F23" s="1" t="s">
        <v>59</v>
      </c>
      <c r="G23" s="1" t="s">
        <v>93</v>
      </c>
      <c r="H23" s="1"/>
      <c r="I23" s="1" t="s">
        <v>54</v>
      </c>
      <c r="J23" s="2">
        <v>41077</v>
      </c>
      <c r="K23" s="1"/>
    </row>
    <row r="24" spans="1:11" x14ac:dyDescent="0.15">
      <c r="A24" s="1">
        <v>123</v>
      </c>
      <c r="B24" s="1" t="s">
        <v>31</v>
      </c>
      <c r="C24" s="1" t="s">
        <v>49</v>
      </c>
      <c r="D24" s="1" t="str">
        <f>IF(C24="","",VLOOKUP(C24,会員種類!$A$2:$B$5,2,FALSE))</f>
        <v>ブロンズ会員</v>
      </c>
      <c r="E24" s="1">
        <v>2900015</v>
      </c>
      <c r="F24" s="1" t="s">
        <v>56</v>
      </c>
      <c r="G24" s="1" t="s">
        <v>94</v>
      </c>
      <c r="H24" s="1"/>
      <c r="I24" s="1" t="s">
        <v>54</v>
      </c>
      <c r="J24" s="2">
        <v>41084</v>
      </c>
      <c r="K24" s="1" t="s">
        <v>55</v>
      </c>
    </row>
    <row r="25" spans="1:11" x14ac:dyDescent="0.15">
      <c r="A25" s="1">
        <v>124</v>
      </c>
      <c r="B25" s="1" t="s">
        <v>32</v>
      </c>
      <c r="C25" s="1" t="s">
        <v>29</v>
      </c>
      <c r="D25" s="1" t="str">
        <f>IF(C25="","",VLOOKUP(C25,会員種類!$A$2:$B$5,2,FALSE))</f>
        <v>シルバー会員</v>
      </c>
      <c r="E25" s="1">
        <v>2610004</v>
      </c>
      <c r="F25" s="1" t="s">
        <v>56</v>
      </c>
      <c r="G25" s="1" t="s">
        <v>95</v>
      </c>
      <c r="H25" s="1"/>
      <c r="I25" s="1" t="s">
        <v>54</v>
      </c>
      <c r="J25" s="2">
        <v>41084</v>
      </c>
      <c r="K25" s="1" t="s">
        <v>96</v>
      </c>
    </row>
    <row r="26" spans="1:11" x14ac:dyDescent="0.15">
      <c r="A26" s="1">
        <v>125</v>
      </c>
      <c r="B26" s="1" t="s">
        <v>33</v>
      </c>
      <c r="C26" s="1" t="s">
        <v>29</v>
      </c>
      <c r="D26" s="1" t="str">
        <f>IF(C26="","",VLOOKUP(C26,会員種類!$A$2:$B$5,2,FALSE))</f>
        <v>シルバー会員</v>
      </c>
      <c r="E26" s="1">
        <v>2730863</v>
      </c>
      <c r="F26" s="1" t="s">
        <v>56</v>
      </c>
      <c r="G26" s="1" t="s">
        <v>97</v>
      </c>
      <c r="H26" s="1"/>
      <c r="I26" s="1" t="s">
        <v>54</v>
      </c>
      <c r="J26" s="2">
        <v>41084</v>
      </c>
      <c r="K26" s="1" t="s">
        <v>55</v>
      </c>
    </row>
    <row r="27" spans="1:11" x14ac:dyDescent="0.15">
      <c r="A27" s="1">
        <v>126</v>
      </c>
      <c r="B27" s="1" t="s">
        <v>34</v>
      </c>
      <c r="C27" s="1" t="s">
        <v>51</v>
      </c>
      <c r="D27" s="1" t="str">
        <f>IF(C27="","",VLOOKUP(C27,会員種類!$A$2:$B$5,2,FALSE))</f>
        <v>一般会員</v>
      </c>
      <c r="E27" s="1">
        <v>1560057</v>
      </c>
      <c r="F27" s="1" t="s">
        <v>58</v>
      </c>
      <c r="G27" s="1" t="s">
        <v>98</v>
      </c>
      <c r="H27" s="1"/>
      <c r="I27" s="1" t="s">
        <v>54</v>
      </c>
      <c r="J27" s="2">
        <v>41091</v>
      </c>
      <c r="K27" s="1"/>
    </row>
    <row r="28" spans="1:11" x14ac:dyDescent="0.15">
      <c r="A28" s="1">
        <v>127</v>
      </c>
      <c r="B28" s="1" t="s">
        <v>35</v>
      </c>
      <c r="C28" s="1" t="s">
        <v>50</v>
      </c>
      <c r="D28" s="1" t="str">
        <f>IF(C28="","",VLOOKUP(C28,会員種類!$A$2:$B$5,2,FALSE))</f>
        <v>ゴールド会員</v>
      </c>
      <c r="E28" s="1">
        <v>3300836</v>
      </c>
      <c r="F28" s="1" t="s">
        <v>59</v>
      </c>
      <c r="G28" s="1" t="s">
        <v>99</v>
      </c>
      <c r="H28" s="1"/>
      <c r="I28" s="1" t="s">
        <v>54</v>
      </c>
      <c r="J28" s="2">
        <v>41091</v>
      </c>
      <c r="K28" s="1"/>
    </row>
    <row r="29" spans="1:11" x14ac:dyDescent="0.15">
      <c r="A29" s="1">
        <v>128</v>
      </c>
      <c r="B29" s="1" t="s">
        <v>36</v>
      </c>
      <c r="C29" s="1" t="s">
        <v>29</v>
      </c>
      <c r="D29" s="1" t="str">
        <f>IF(C29="","",VLOOKUP(C29,会員種類!$A$2:$B$5,2,FALSE))</f>
        <v>シルバー会員</v>
      </c>
      <c r="E29" s="1">
        <v>2480013</v>
      </c>
      <c r="F29" s="1" t="s">
        <v>52</v>
      </c>
      <c r="G29" s="1" t="s">
        <v>100</v>
      </c>
      <c r="H29" s="1" t="s">
        <v>101</v>
      </c>
      <c r="I29" s="1" t="s">
        <v>54</v>
      </c>
      <c r="J29" s="2">
        <v>41091</v>
      </c>
      <c r="K29" s="1"/>
    </row>
    <row r="30" spans="1:11" x14ac:dyDescent="0.15">
      <c r="A30" s="1">
        <v>129</v>
      </c>
      <c r="B30" s="1" t="s">
        <v>37</v>
      </c>
      <c r="C30" s="1" t="s">
        <v>29</v>
      </c>
      <c r="D30" s="1" t="str">
        <f>IF(C30="","",VLOOKUP(C30,会員種類!$A$2:$B$5,2,FALSE))</f>
        <v>シルバー会員</v>
      </c>
      <c r="E30" s="1">
        <v>1570067</v>
      </c>
      <c r="F30" s="1" t="s">
        <v>58</v>
      </c>
      <c r="G30" s="1" t="s">
        <v>102</v>
      </c>
      <c r="H30" s="1"/>
      <c r="I30" s="1" t="s">
        <v>54</v>
      </c>
      <c r="J30" s="2">
        <v>41098</v>
      </c>
      <c r="K30" s="1" t="s">
        <v>103</v>
      </c>
    </row>
    <row r="31" spans="1:11" x14ac:dyDescent="0.15">
      <c r="A31" s="1">
        <v>130</v>
      </c>
      <c r="B31" s="1" t="s">
        <v>38</v>
      </c>
      <c r="C31" s="1" t="s">
        <v>49</v>
      </c>
      <c r="D31" s="1" t="str">
        <f>IF(C31="","",VLOOKUP(C31,会員種類!$A$2:$B$5,2,FALSE))</f>
        <v>ブロンズ会員</v>
      </c>
      <c r="E31" s="1">
        <v>2540074</v>
      </c>
      <c r="F31" s="1" t="s">
        <v>52</v>
      </c>
      <c r="G31" s="1" t="s">
        <v>104</v>
      </c>
      <c r="H31" s="1"/>
      <c r="I31" s="1" t="s">
        <v>54</v>
      </c>
      <c r="J31" s="2">
        <v>41098</v>
      </c>
      <c r="K31" s="1"/>
    </row>
    <row r="32" spans="1:11" x14ac:dyDescent="0.15">
      <c r="A32" s="1">
        <v>131</v>
      </c>
      <c r="B32" s="1" t="s">
        <v>39</v>
      </c>
      <c r="C32" s="1" t="s">
        <v>51</v>
      </c>
      <c r="D32" s="1" t="str">
        <f>IF(C32="","",VLOOKUP(C32,会員種類!$A$2:$B$5,2,FALSE))</f>
        <v>一般会員</v>
      </c>
      <c r="E32" s="1">
        <v>2480031</v>
      </c>
      <c r="F32" s="1" t="s">
        <v>52</v>
      </c>
      <c r="G32" s="1" t="s">
        <v>105</v>
      </c>
      <c r="H32" s="1"/>
      <c r="I32" s="1" t="s">
        <v>54</v>
      </c>
      <c r="J32" s="2">
        <v>41105</v>
      </c>
      <c r="K32" s="1"/>
    </row>
    <row r="33" spans="1:11" x14ac:dyDescent="0.15">
      <c r="A33" s="1">
        <v>132</v>
      </c>
      <c r="B33" s="1" t="s">
        <v>40</v>
      </c>
      <c r="C33" s="1" t="s">
        <v>51</v>
      </c>
      <c r="D33" s="1" t="str">
        <f>IF(C33="","",VLOOKUP(C33,会員種類!$A$2:$B$5,2,FALSE))</f>
        <v>一般会員</v>
      </c>
      <c r="E33" s="1">
        <v>1560052</v>
      </c>
      <c r="F33" s="1" t="s">
        <v>58</v>
      </c>
      <c r="G33" s="1" t="s">
        <v>106</v>
      </c>
      <c r="H33" s="1"/>
      <c r="I33" s="1" t="s">
        <v>54</v>
      </c>
      <c r="J33" s="2">
        <v>41119</v>
      </c>
      <c r="K33" s="1"/>
    </row>
    <row r="34" spans="1:11" x14ac:dyDescent="0.15">
      <c r="A34" s="1">
        <v>133</v>
      </c>
      <c r="B34" s="1" t="s">
        <v>41</v>
      </c>
      <c r="C34" s="1" t="s">
        <v>51</v>
      </c>
      <c r="D34" s="1" t="str">
        <f>IF(C34="","",VLOOKUP(C34,会員種類!$A$2:$B$5,2,FALSE))</f>
        <v>一般会員</v>
      </c>
      <c r="E34" s="1">
        <v>2480026</v>
      </c>
      <c r="F34" s="1" t="s">
        <v>52</v>
      </c>
      <c r="G34" s="1" t="s">
        <v>107</v>
      </c>
      <c r="H34" s="1"/>
      <c r="I34" s="1" t="s">
        <v>54</v>
      </c>
      <c r="J34" s="2">
        <v>41126</v>
      </c>
      <c r="K34" s="1"/>
    </row>
    <row r="35" spans="1:11" x14ac:dyDescent="0.15">
      <c r="A35" s="1">
        <v>134</v>
      </c>
      <c r="B35" s="1" t="s">
        <v>42</v>
      </c>
      <c r="C35" s="1" t="s">
        <v>50</v>
      </c>
      <c r="D35" s="1" t="str">
        <f>IF(C35="","",VLOOKUP(C35,会員種類!$A$2:$B$5,2,FALSE))</f>
        <v>ゴールド会員</v>
      </c>
      <c r="E35" s="1">
        <v>3380005</v>
      </c>
      <c r="F35" s="1" t="s">
        <v>59</v>
      </c>
      <c r="G35" s="1" t="s">
        <v>108</v>
      </c>
      <c r="H35" s="1" t="s">
        <v>63</v>
      </c>
      <c r="I35" s="1" t="s">
        <v>54</v>
      </c>
      <c r="J35" s="2">
        <v>41126</v>
      </c>
      <c r="K35" s="1"/>
    </row>
    <row r="36" spans="1:11" x14ac:dyDescent="0.15">
      <c r="A36" s="1">
        <v>135</v>
      </c>
      <c r="B36" s="1" t="s">
        <v>43</v>
      </c>
      <c r="C36" s="1" t="s">
        <v>29</v>
      </c>
      <c r="D36" s="1" t="str">
        <f>IF(C36="","",VLOOKUP(C36,会員種類!$A$2:$B$5,2,FALSE))</f>
        <v>シルバー会員</v>
      </c>
      <c r="E36" s="1">
        <v>2490006</v>
      </c>
      <c r="F36" s="1" t="s">
        <v>52</v>
      </c>
      <c r="G36" s="1" t="s">
        <v>109</v>
      </c>
      <c r="H36" s="1"/>
      <c r="I36" s="1" t="s">
        <v>54</v>
      </c>
      <c r="J36" s="2">
        <v>41133</v>
      </c>
      <c r="K36" s="1" t="s">
        <v>110</v>
      </c>
    </row>
    <row r="37" spans="1:11" x14ac:dyDescent="0.15">
      <c r="A37" s="1">
        <v>136</v>
      </c>
      <c r="B37" s="1" t="s">
        <v>44</v>
      </c>
      <c r="C37" s="1" t="s">
        <v>49</v>
      </c>
      <c r="D37" s="1" t="str">
        <f>IF(C37="","",VLOOKUP(C37,会員種類!$A$2:$B$5,2,FALSE))</f>
        <v>ブロンズ会員</v>
      </c>
      <c r="E37" s="1">
        <v>2480033</v>
      </c>
      <c r="F37" s="1" t="s">
        <v>52</v>
      </c>
      <c r="G37" s="1" t="s">
        <v>111</v>
      </c>
      <c r="H37" s="1"/>
      <c r="I37" s="1" t="s">
        <v>54</v>
      </c>
      <c r="J37" s="2">
        <v>41133</v>
      </c>
      <c r="K37" s="1"/>
    </row>
    <row r="38" spans="1:11" x14ac:dyDescent="0.15">
      <c r="A38" s="1">
        <v>137</v>
      </c>
      <c r="B38" s="1" t="s">
        <v>45</v>
      </c>
      <c r="C38" s="1" t="s">
        <v>51</v>
      </c>
      <c r="D38" s="1" t="str">
        <f>IF(C38="","",VLOOKUP(C38,会員種類!$A$2:$B$5,2,FALSE))</f>
        <v>一般会員</v>
      </c>
      <c r="E38" s="1">
        <v>1570072</v>
      </c>
      <c r="F38" s="1" t="s">
        <v>58</v>
      </c>
      <c r="G38" s="1" t="s">
        <v>112</v>
      </c>
      <c r="H38" s="1"/>
      <c r="I38" s="1" t="s">
        <v>54</v>
      </c>
      <c r="J38" s="2">
        <v>41140</v>
      </c>
      <c r="K38" s="1"/>
    </row>
    <row r="39" spans="1:11" x14ac:dyDescent="0.15">
      <c r="A39" s="1">
        <v>138</v>
      </c>
      <c r="B39" s="1" t="s">
        <v>46</v>
      </c>
      <c r="C39" s="1" t="s">
        <v>51</v>
      </c>
      <c r="D39" s="1" t="str">
        <f>IF(C39="","",VLOOKUP(C39,会員種類!$A$2:$B$5,2,FALSE))</f>
        <v>一般会員</v>
      </c>
      <c r="E39" s="1">
        <v>3380001</v>
      </c>
      <c r="F39" s="1" t="s">
        <v>59</v>
      </c>
      <c r="G39" s="1" t="s">
        <v>113</v>
      </c>
      <c r="H39" s="1"/>
      <c r="I39" s="1" t="s">
        <v>54</v>
      </c>
      <c r="J39" s="2">
        <v>41140</v>
      </c>
      <c r="K39" s="1"/>
    </row>
    <row r="40" spans="1:11" x14ac:dyDescent="0.15">
      <c r="A40" s="1">
        <v>139</v>
      </c>
      <c r="B40" s="1" t="s">
        <v>47</v>
      </c>
      <c r="C40" s="1" t="s">
        <v>51</v>
      </c>
      <c r="D40" s="1" t="str">
        <f>IF(C40="","",VLOOKUP(C40,会員種類!$A$2:$B$5,2,FALSE))</f>
        <v>一般会員</v>
      </c>
      <c r="E40" s="1">
        <v>2940002</v>
      </c>
      <c r="F40" s="1" t="s">
        <v>56</v>
      </c>
      <c r="G40" s="1" t="s">
        <v>114</v>
      </c>
      <c r="H40" s="1"/>
      <c r="I40" s="1" t="s">
        <v>54</v>
      </c>
      <c r="J40" s="2">
        <v>41147</v>
      </c>
      <c r="K40" s="1"/>
    </row>
    <row r="41" spans="1:11" x14ac:dyDescent="0.15">
      <c r="A41" s="1">
        <v>140</v>
      </c>
      <c r="B41" s="1" t="s">
        <v>48</v>
      </c>
      <c r="C41" s="1" t="s">
        <v>29</v>
      </c>
      <c r="D41" s="1" t="str">
        <f>IF(C41="","",VLOOKUP(C41,会員種類!$A$2:$B$5,2,FALSE))</f>
        <v>シルバー会員</v>
      </c>
      <c r="E41" s="1">
        <v>1540023</v>
      </c>
      <c r="F41" s="1" t="s">
        <v>58</v>
      </c>
      <c r="G41" s="1" t="s">
        <v>115</v>
      </c>
      <c r="H41" s="1"/>
      <c r="I41" s="1" t="s">
        <v>54</v>
      </c>
      <c r="J41" s="2">
        <v>41147</v>
      </c>
      <c r="K41" s="1"/>
    </row>
  </sheetData>
  <phoneticPr fontId="4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"/>
  <sheetViews>
    <sheetView workbookViewId="0">
      <selection activeCell="B13" sqref="B13"/>
    </sheetView>
  </sheetViews>
  <sheetFormatPr defaultRowHeight="13.5" x14ac:dyDescent="0.15"/>
  <cols>
    <col min="1" max="1" width="9.5" customWidth="1"/>
    <col min="2" max="2" width="12.625" bestFit="1" customWidth="1"/>
  </cols>
  <sheetData>
    <row r="1" spans="1:2" x14ac:dyDescent="0.15">
      <c r="A1" s="4" t="s">
        <v>116</v>
      </c>
      <c r="B1" s="4" t="s">
        <v>117</v>
      </c>
    </row>
    <row r="2" spans="1:2" x14ac:dyDescent="0.15">
      <c r="A2" s="1" t="s">
        <v>50</v>
      </c>
      <c r="B2" s="1" t="s">
        <v>118</v>
      </c>
    </row>
    <row r="3" spans="1:2" x14ac:dyDescent="0.15">
      <c r="A3" s="1" t="s">
        <v>29</v>
      </c>
      <c r="B3" s="1" t="s">
        <v>119</v>
      </c>
    </row>
    <row r="4" spans="1:2" x14ac:dyDescent="0.15">
      <c r="A4" s="1" t="s">
        <v>49</v>
      </c>
      <c r="B4" s="1" t="s">
        <v>120</v>
      </c>
    </row>
    <row r="5" spans="1:2" x14ac:dyDescent="0.15">
      <c r="A5" s="1" t="s">
        <v>51</v>
      </c>
      <c r="B5" s="1" t="s">
        <v>121</v>
      </c>
    </row>
  </sheetData>
  <phoneticPr fontId="4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"/>
  <sheetViews>
    <sheetView workbookViewId="0">
      <selection activeCell="A7" sqref="A7"/>
    </sheetView>
  </sheetViews>
  <sheetFormatPr defaultRowHeight="13.5" x14ac:dyDescent="0.15"/>
  <cols>
    <col min="2" max="2" width="14.75" bestFit="1" customWidth="1"/>
    <col min="3" max="3" width="23.25" bestFit="1" customWidth="1"/>
    <col min="4" max="4" width="23.125" customWidth="1"/>
  </cols>
  <sheetData>
    <row r="1" spans="1:5" x14ac:dyDescent="0.15">
      <c r="A1" s="8" t="s">
        <v>156</v>
      </c>
      <c r="B1" s="8" t="s">
        <v>122</v>
      </c>
      <c r="C1" s="8" t="s">
        <v>145</v>
      </c>
      <c r="D1" s="8" t="s">
        <v>146</v>
      </c>
      <c r="E1" s="8" t="s">
        <v>123</v>
      </c>
    </row>
    <row r="2" spans="1:5" ht="27" x14ac:dyDescent="0.15">
      <c r="A2" s="1" t="s">
        <v>124</v>
      </c>
      <c r="B2" s="1" t="s">
        <v>125</v>
      </c>
      <c r="C2" s="6" t="s">
        <v>149</v>
      </c>
      <c r="D2" s="5" t="s">
        <v>148</v>
      </c>
      <c r="E2" s="7">
        <v>12500</v>
      </c>
    </row>
    <row r="3" spans="1:5" ht="27" x14ac:dyDescent="0.15">
      <c r="A3" s="1" t="s">
        <v>126</v>
      </c>
      <c r="B3" s="1" t="s">
        <v>127</v>
      </c>
      <c r="C3" s="6" t="s">
        <v>150</v>
      </c>
      <c r="D3" s="5" t="s">
        <v>147</v>
      </c>
      <c r="E3" s="7">
        <v>12500</v>
      </c>
    </row>
    <row r="4" spans="1:5" ht="27" x14ac:dyDescent="0.15">
      <c r="A4" s="1" t="s">
        <v>128</v>
      </c>
      <c r="B4" s="1" t="s">
        <v>129</v>
      </c>
      <c r="C4" s="6" t="s">
        <v>152</v>
      </c>
      <c r="D4" s="5" t="s">
        <v>147</v>
      </c>
      <c r="E4" s="7">
        <v>8500</v>
      </c>
    </row>
    <row r="5" spans="1:5" ht="27" x14ac:dyDescent="0.15">
      <c r="A5" s="1" t="s">
        <v>130</v>
      </c>
      <c r="B5" s="1" t="s">
        <v>131</v>
      </c>
      <c r="C5" s="6" t="s">
        <v>151</v>
      </c>
      <c r="D5" s="5" t="s">
        <v>148</v>
      </c>
      <c r="E5" s="7">
        <v>8500</v>
      </c>
    </row>
    <row r="6" spans="1:5" ht="27" x14ac:dyDescent="0.15">
      <c r="A6" s="1" t="s">
        <v>132</v>
      </c>
      <c r="B6" s="1" t="s">
        <v>133</v>
      </c>
      <c r="C6" s="6" t="s">
        <v>150</v>
      </c>
      <c r="D6" s="5" t="s">
        <v>147</v>
      </c>
      <c r="E6" s="7">
        <v>12500</v>
      </c>
    </row>
    <row r="7" spans="1:5" ht="27" x14ac:dyDescent="0.15">
      <c r="A7" s="1" t="s">
        <v>134</v>
      </c>
      <c r="B7" s="1" t="s">
        <v>135</v>
      </c>
      <c r="C7" s="6" t="s">
        <v>152</v>
      </c>
      <c r="D7" s="5" t="s">
        <v>147</v>
      </c>
      <c r="E7" s="7">
        <v>8500</v>
      </c>
    </row>
    <row r="8" spans="1:5" ht="27" x14ac:dyDescent="0.15">
      <c r="A8" s="1" t="s">
        <v>136</v>
      </c>
      <c r="B8" s="1" t="s">
        <v>137</v>
      </c>
      <c r="C8" s="6" t="s">
        <v>152</v>
      </c>
      <c r="D8" s="5" t="s">
        <v>147</v>
      </c>
      <c r="E8" s="7">
        <v>6500</v>
      </c>
    </row>
    <row r="9" spans="1:5" ht="27" x14ac:dyDescent="0.15">
      <c r="A9" s="1" t="s">
        <v>138</v>
      </c>
      <c r="B9" s="1" t="s">
        <v>139</v>
      </c>
      <c r="C9" s="6" t="s">
        <v>149</v>
      </c>
      <c r="D9" s="5" t="s">
        <v>147</v>
      </c>
      <c r="E9" s="7">
        <v>10500</v>
      </c>
    </row>
    <row r="10" spans="1:5" ht="27" x14ac:dyDescent="0.15">
      <c r="A10" s="1" t="s">
        <v>140</v>
      </c>
      <c r="B10" s="1" t="s">
        <v>141</v>
      </c>
      <c r="C10" s="6" t="s">
        <v>149</v>
      </c>
      <c r="D10" s="5" t="s">
        <v>147</v>
      </c>
      <c r="E10" s="7">
        <v>10500</v>
      </c>
    </row>
    <row r="11" spans="1:5" ht="27" x14ac:dyDescent="0.15">
      <c r="A11" s="1" t="s">
        <v>142</v>
      </c>
      <c r="B11" s="1" t="s">
        <v>143</v>
      </c>
      <c r="C11" s="6" t="s">
        <v>153</v>
      </c>
      <c r="D11" s="5" t="s">
        <v>147</v>
      </c>
      <c r="E11" s="7">
        <v>10500</v>
      </c>
    </row>
  </sheetData>
  <phoneticPr fontId="4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売上リスト</vt:lpstr>
      <vt:lpstr>顧客リスト</vt:lpstr>
      <vt:lpstr>会員種類</vt:lpstr>
      <vt:lpstr>商品リスト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u-001</dc:creator>
  <cp:lastModifiedBy>inoue</cp:lastModifiedBy>
  <dcterms:created xsi:type="dcterms:W3CDTF">2011-08-12T12:07:38Z</dcterms:created>
  <dcterms:modified xsi:type="dcterms:W3CDTF">2012-06-12T05:46:37Z</dcterms:modified>
</cp:coreProperties>
</file>