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C:\Users\shire_000\Desktop\"/>
    </mc:Choice>
  </mc:AlternateContent>
  <bookViews>
    <workbookView xWindow="0" yWindow="0" windowWidth="24000" windowHeight="9360" activeTab="3"/>
  </bookViews>
  <sheets>
    <sheet name="sec01-02" sheetId="5" r:id="rId1"/>
    <sheet name="sec03-04" sheetId="6" r:id="rId2"/>
    <sheet name="sec06" sheetId="7" r:id="rId3"/>
    <sheet name="sec09" sheetId="1" r:id="rId4"/>
    <sheet name="sec10" sheetId="2" r:id="rId5"/>
    <sheet name="sec13" sheetId="3" r:id="rId6"/>
    <sheet name="sec14・point" sheetId="4" r:id="rId7"/>
  </sheets>
  <definedNames>
    <definedName name="_xlnm._FilterDatabase" localSheetId="1" hidden="1">'sec03-04'!$A$10:$G$35</definedName>
    <definedName name="_xlnm._FilterDatabase" localSheetId="3" hidden="1">'sec09'!$A$1:$J$203</definedName>
    <definedName name="_xlnm._FilterDatabase" localSheetId="6" hidden="1">sec14・point!$A$10:$G$35</definedName>
    <definedName name="_xlnm.Print_Area" localSheetId="6">sec14・point!$A$1:$I$48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4" i="6" l="1"/>
  <c r="B23" i="6"/>
  <c r="B22" i="6"/>
  <c r="B21" i="6"/>
  <c r="B20" i="6"/>
  <c r="B19" i="6"/>
  <c r="B18" i="6"/>
  <c r="B17" i="6"/>
  <c r="B16" i="6"/>
  <c r="B15" i="6"/>
  <c r="B14" i="6"/>
  <c r="B13" i="6"/>
  <c r="B12" i="6"/>
  <c r="B11" i="6"/>
  <c r="B11" i="4" l="1"/>
  <c r="B12" i="4"/>
  <c r="E12" i="4"/>
  <c r="B13" i="4"/>
  <c r="E13" i="4"/>
  <c r="B14" i="4"/>
  <c r="E14" i="4"/>
  <c r="B15" i="4"/>
  <c r="E15" i="4"/>
  <c r="B16" i="4"/>
  <c r="E16" i="4"/>
  <c r="B17" i="4"/>
  <c r="E17" i="4"/>
  <c r="B18" i="4"/>
  <c r="E18" i="4"/>
  <c r="B19" i="4"/>
  <c r="E19" i="4"/>
  <c r="B20" i="4"/>
  <c r="E20" i="4"/>
  <c r="B21" i="4"/>
  <c r="B22" i="4"/>
  <c r="B23" i="4"/>
  <c r="B24" i="4"/>
  <c r="B2" i="3"/>
  <c r="B3" i="3"/>
  <c r="B4" i="3"/>
  <c r="B5" i="3"/>
  <c r="B6" i="3"/>
  <c r="B7" i="3"/>
  <c r="B8" i="3"/>
  <c r="B9" i="3"/>
  <c r="B10" i="3"/>
  <c r="B11" i="3"/>
  <c r="B12" i="3"/>
  <c r="B13" i="3"/>
  <c r="B14" i="3"/>
  <c r="B15" i="3"/>
  <c r="B16" i="3"/>
  <c r="B17" i="3"/>
  <c r="B18" i="3"/>
  <c r="B19" i="3"/>
  <c r="B20" i="3"/>
  <c r="B21" i="3"/>
  <c r="B22" i="3"/>
  <c r="B23" i="3"/>
  <c r="B24" i="3"/>
  <c r="B25" i="3"/>
  <c r="B26" i="3"/>
  <c r="B27" i="3"/>
  <c r="B28" i="3"/>
  <c r="B29" i="3"/>
  <c r="B30" i="3"/>
  <c r="B31" i="3"/>
  <c r="B2" i="2"/>
  <c r="B3" i="2"/>
  <c r="B4" i="2"/>
  <c r="F2" i="1"/>
  <c r="I2" i="1"/>
  <c r="J2" i="1" s="1"/>
  <c r="F3" i="1"/>
  <c r="I3" i="1"/>
  <c r="J3" i="1" s="1"/>
  <c r="F4" i="1"/>
  <c r="I4" i="1"/>
  <c r="J4" i="1"/>
  <c r="F5" i="1"/>
  <c r="I5" i="1"/>
  <c r="J5" i="1" s="1"/>
  <c r="F6" i="1"/>
  <c r="I6" i="1"/>
  <c r="J6" i="1"/>
  <c r="F7" i="1"/>
  <c r="I7" i="1"/>
  <c r="J7" i="1" s="1"/>
  <c r="F8" i="1"/>
  <c r="I8" i="1"/>
  <c r="J8" i="1"/>
  <c r="F9" i="1"/>
  <c r="I9" i="1"/>
  <c r="J9" i="1" s="1"/>
  <c r="F10" i="1"/>
  <c r="I10" i="1"/>
  <c r="J10" i="1"/>
  <c r="F11" i="1"/>
  <c r="I11" i="1"/>
  <c r="J11" i="1" s="1"/>
  <c r="F12" i="1"/>
  <c r="I12" i="1"/>
  <c r="J12" i="1" s="1"/>
  <c r="F13" i="1"/>
  <c r="I13" i="1"/>
  <c r="J13" i="1"/>
  <c r="F14" i="1"/>
  <c r="I14" i="1"/>
  <c r="J14" i="1"/>
  <c r="F15" i="1"/>
  <c r="I15" i="1"/>
  <c r="J15" i="1" s="1"/>
  <c r="F16" i="1"/>
  <c r="I16" i="1"/>
  <c r="J16" i="1" s="1"/>
  <c r="F17" i="1"/>
  <c r="I17" i="1"/>
  <c r="J17" i="1"/>
  <c r="F18" i="1"/>
  <c r="I18" i="1"/>
  <c r="J18" i="1"/>
  <c r="F19" i="1"/>
  <c r="I19" i="1"/>
  <c r="J19" i="1" s="1"/>
  <c r="F20" i="1"/>
  <c r="I20" i="1"/>
  <c r="J20" i="1" s="1"/>
  <c r="F21" i="1"/>
  <c r="I21" i="1"/>
  <c r="J21" i="1"/>
  <c r="F22" i="1"/>
  <c r="I22" i="1"/>
  <c r="J22" i="1"/>
  <c r="F23" i="1"/>
  <c r="I23" i="1"/>
  <c r="J23" i="1" s="1"/>
  <c r="F24" i="1"/>
  <c r="I24" i="1"/>
  <c r="J24" i="1" s="1"/>
  <c r="F25" i="1"/>
  <c r="I25" i="1"/>
  <c r="J25" i="1"/>
  <c r="F26" i="1"/>
  <c r="I26" i="1"/>
  <c r="J26" i="1"/>
  <c r="F27" i="1"/>
  <c r="I27" i="1"/>
  <c r="J27" i="1" s="1"/>
  <c r="F28" i="1"/>
  <c r="I28" i="1"/>
  <c r="J28" i="1" s="1"/>
  <c r="F29" i="1"/>
  <c r="I29" i="1"/>
  <c r="J29" i="1"/>
  <c r="F30" i="1"/>
  <c r="I30" i="1"/>
  <c r="J30" i="1"/>
  <c r="F31" i="1"/>
  <c r="I31" i="1"/>
  <c r="J31" i="1" s="1"/>
  <c r="F32" i="1"/>
  <c r="I32" i="1"/>
  <c r="J32" i="1" s="1"/>
  <c r="F33" i="1"/>
  <c r="I33" i="1"/>
  <c r="J33" i="1"/>
  <c r="F34" i="1"/>
  <c r="I34" i="1"/>
  <c r="J34" i="1"/>
  <c r="F35" i="1"/>
  <c r="I35" i="1"/>
  <c r="J35" i="1" s="1"/>
  <c r="F36" i="1"/>
  <c r="I36" i="1"/>
  <c r="J36" i="1" s="1"/>
  <c r="F37" i="1"/>
  <c r="I37" i="1"/>
  <c r="J37" i="1"/>
  <c r="F38" i="1"/>
  <c r="I38" i="1"/>
  <c r="J38" i="1"/>
  <c r="F39" i="1"/>
  <c r="I39" i="1"/>
  <c r="J39" i="1" s="1"/>
  <c r="F40" i="1"/>
  <c r="I40" i="1"/>
  <c r="J40" i="1" s="1"/>
  <c r="F41" i="1"/>
  <c r="I41" i="1"/>
  <c r="J41" i="1"/>
  <c r="F42" i="1"/>
  <c r="I42" i="1"/>
  <c r="J42" i="1"/>
  <c r="F43" i="1"/>
  <c r="I43" i="1"/>
  <c r="J43" i="1" s="1"/>
  <c r="F44" i="1"/>
  <c r="I44" i="1"/>
  <c r="J44" i="1" s="1"/>
  <c r="F45" i="1"/>
  <c r="I45" i="1"/>
  <c r="J45" i="1"/>
  <c r="F46" i="1"/>
  <c r="I46" i="1"/>
  <c r="J46" i="1"/>
  <c r="F47" i="1"/>
  <c r="I47" i="1"/>
  <c r="J47" i="1" s="1"/>
  <c r="F48" i="1"/>
  <c r="I48" i="1"/>
  <c r="J48" i="1" s="1"/>
  <c r="F49" i="1"/>
  <c r="I49" i="1"/>
  <c r="J49" i="1"/>
  <c r="F50" i="1"/>
  <c r="I50" i="1"/>
  <c r="J50" i="1"/>
  <c r="F51" i="1"/>
  <c r="I51" i="1"/>
  <c r="J51" i="1" s="1"/>
  <c r="F52" i="1"/>
  <c r="I52" i="1"/>
  <c r="J52" i="1" s="1"/>
  <c r="F53" i="1"/>
  <c r="I53" i="1"/>
  <c r="J53" i="1"/>
  <c r="F54" i="1"/>
  <c r="I54" i="1"/>
  <c r="J54" i="1"/>
  <c r="F55" i="1"/>
  <c r="I55" i="1"/>
  <c r="J55" i="1" s="1"/>
  <c r="F56" i="1"/>
  <c r="I56" i="1"/>
  <c r="J56" i="1" s="1"/>
  <c r="F57" i="1"/>
  <c r="I57" i="1"/>
  <c r="J57" i="1"/>
  <c r="F58" i="1"/>
  <c r="I58" i="1"/>
  <c r="J58" i="1"/>
  <c r="F59" i="1"/>
  <c r="I59" i="1"/>
  <c r="J59" i="1" s="1"/>
  <c r="F60" i="1"/>
  <c r="I60" i="1"/>
  <c r="J60" i="1" s="1"/>
  <c r="F61" i="1"/>
  <c r="I61" i="1"/>
  <c r="J61" i="1"/>
  <c r="F62" i="1"/>
  <c r="I62" i="1"/>
  <c r="J62" i="1"/>
  <c r="F63" i="1"/>
  <c r="I63" i="1"/>
  <c r="J63" i="1" s="1"/>
  <c r="F64" i="1"/>
  <c r="I64" i="1"/>
  <c r="J64" i="1" s="1"/>
  <c r="F65" i="1"/>
  <c r="I65" i="1"/>
  <c r="J65" i="1"/>
  <c r="F66" i="1"/>
  <c r="I66" i="1"/>
  <c r="J66" i="1"/>
  <c r="F67" i="1"/>
  <c r="I67" i="1"/>
  <c r="J67" i="1" s="1"/>
  <c r="F68" i="1"/>
  <c r="I68" i="1"/>
  <c r="J68" i="1" s="1"/>
  <c r="F69" i="1"/>
  <c r="I69" i="1"/>
  <c r="J69" i="1"/>
  <c r="F70" i="1"/>
  <c r="I70" i="1"/>
  <c r="J70" i="1"/>
  <c r="F71" i="1"/>
  <c r="I71" i="1"/>
  <c r="J71" i="1" s="1"/>
  <c r="F72" i="1"/>
  <c r="I72" i="1"/>
  <c r="J72" i="1" s="1"/>
  <c r="F73" i="1"/>
  <c r="I73" i="1"/>
  <c r="J73" i="1"/>
  <c r="F74" i="1"/>
  <c r="I74" i="1"/>
  <c r="J74" i="1"/>
  <c r="F75" i="1"/>
  <c r="I75" i="1"/>
  <c r="J75" i="1" s="1"/>
  <c r="F76" i="1"/>
  <c r="I76" i="1"/>
  <c r="J76" i="1" s="1"/>
  <c r="F77" i="1"/>
  <c r="I77" i="1"/>
  <c r="J77" i="1"/>
  <c r="F78" i="1"/>
  <c r="I78" i="1"/>
  <c r="J78" i="1"/>
  <c r="F79" i="1"/>
  <c r="I79" i="1"/>
  <c r="J79" i="1" s="1"/>
  <c r="F80" i="1"/>
  <c r="I80" i="1"/>
  <c r="J80" i="1" s="1"/>
  <c r="F81" i="1"/>
  <c r="I81" i="1"/>
  <c r="J81" i="1"/>
  <c r="F82" i="1"/>
  <c r="I82" i="1"/>
  <c r="J82" i="1"/>
  <c r="F83" i="1"/>
  <c r="I83" i="1"/>
  <c r="J83" i="1" s="1"/>
  <c r="F84" i="1"/>
  <c r="I84" i="1"/>
  <c r="J84" i="1" s="1"/>
  <c r="F85" i="1"/>
  <c r="I85" i="1"/>
  <c r="J85" i="1"/>
  <c r="F86" i="1"/>
  <c r="I86" i="1"/>
  <c r="J86" i="1"/>
  <c r="F87" i="1"/>
  <c r="I87" i="1"/>
  <c r="J87" i="1" s="1"/>
  <c r="F88" i="1"/>
  <c r="I88" i="1"/>
  <c r="J88" i="1" s="1"/>
  <c r="F89" i="1"/>
  <c r="I89" i="1"/>
  <c r="J89" i="1"/>
  <c r="F90" i="1"/>
  <c r="I90" i="1"/>
  <c r="J90" i="1"/>
  <c r="F91" i="1"/>
  <c r="I91" i="1"/>
  <c r="J91" i="1" s="1"/>
  <c r="F92" i="1"/>
  <c r="I92" i="1"/>
  <c r="J92" i="1" s="1"/>
  <c r="F93" i="1"/>
  <c r="I93" i="1"/>
  <c r="J93" i="1"/>
  <c r="F94" i="1"/>
  <c r="I94" i="1"/>
  <c r="J94" i="1"/>
  <c r="F95" i="1"/>
  <c r="I95" i="1"/>
  <c r="J95" i="1" s="1"/>
  <c r="F96" i="1"/>
  <c r="I96" i="1"/>
  <c r="J96" i="1" s="1"/>
  <c r="F97" i="1"/>
  <c r="I97" i="1"/>
  <c r="J97" i="1"/>
  <c r="F98" i="1"/>
  <c r="I98" i="1"/>
  <c r="J98" i="1"/>
  <c r="F99" i="1"/>
  <c r="I99" i="1"/>
  <c r="J99" i="1" s="1"/>
  <c r="F100" i="1"/>
  <c r="I100" i="1"/>
  <c r="J100" i="1" s="1"/>
  <c r="F101" i="1"/>
  <c r="I101" i="1"/>
  <c r="J101" i="1"/>
  <c r="F102" i="1"/>
  <c r="I102" i="1"/>
  <c r="J102" i="1"/>
  <c r="F103" i="1"/>
  <c r="I103" i="1"/>
  <c r="J103" i="1" s="1"/>
  <c r="F104" i="1"/>
  <c r="I104" i="1"/>
  <c r="J104" i="1" s="1"/>
  <c r="F105" i="1"/>
  <c r="I105" i="1"/>
  <c r="J105" i="1"/>
  <c r="F106" i="1"/>
  <c r="I106" i="1"/>
  <c r="J106" i="1"/>
  <c r="F107" i="1"/>
  <c r="I107" i="1"/>
  <c r="J107" i="1" s="1"/>
  <c r="F108" i="1"/>
  <c r="I108" i="1"/>
  <c r="J108" i="1" s="1"/>
  <c r="F109" i="1"/>
  <c r="I109" i="1"/>
  <c r="J109" i="1"/>
  <c r="F110" i="1"/>
  <c r="I110" i="1"/>
  <c r="J110" i="1"/>
  <c r="F111" i="1"/>
  <c r="I111" i="1"/>
  <c r="J111" i="1" s="1"/>
  <c r="F112" i="1"/>
  <c r="I112" i="1"/>
  <c r="J112" i="1" s="1"/>
  <c r="F113" i="1"/>
  <c r="I113" i="1"/>
  <c r="J113" i="1"/>
  <c r="F114" i="1"/>
  <c r="I114" i="1"/>
  <c r="J114" i="1"/>
  <c r="F115" i="1"/>
  <c r="I115" i="1"/>
  <c r="J115" i="1" s="1"/>
  <c r="F116" i="1"/>
  <c r="I116" i="1"/>
  <c r="J116" i="1" s="1"/>
  <c r="F117" i="1"/>
  <c r="I117" i="1"/>
  <c r="J117" i="1"/>
  <c r="F118" i="1"/>
  <c r="I118" i="1"/>
  <c r="J118" i="1"/>
  <c r="F119" i="1"/>
  <c r="I119" i="1"/>
  <c r="J119" i="1" s="1"/>
  <c r="F120" i="1"/>
  <c r="I120" i="1"/>
  <c r="J120" i="1" s="1"/>
  <c r="F121" i="1"/>
  <c r="I121" i="1"/>
  <c r="J121" i="1"/>
  <c r="F122" i="1"/>
  <c r="I122" i="1"/>
  <c r="J122" i="1"/>
  <c r="F123" i="1"/>
  <c r="I123" i="1"/>
  <c r="J123" i="1" s="1"/>
  <c r="F124" i="1"/>
  <c r="I124" i="1"/>
  <c r="J124" i="1" s="1"/>
  <c r="F125" i="1"/>
  <c r="I125" i="1"/>
  <c r="J125" i="1"/>
  <c r="F126" i="1"/>
  <c r="I126" i="1"/>
  <c r="J126" i="1"/>
  <c r="F127" i="1"/>
  <c r="I127" i="1"/>
  <c r="J127" i="1" s="1"/>
  <c r="F128" i="1"/>
  <c r="I128" i="1"/>
  <c r="J128" i="1" s="1"/>
  <c r="F129" i="1"/>
  <c r="I129" i="1"/>
  <c r="J129" i="1"/>
  <c r="F130" i="1"/>
  <c r="I130" i="1"/>
  <c r="J130" i="1"/>
  <c r="F131" i="1"/>
  <c r="I131" i="1"/>
  <c r="J131" i="1" s="1"/>
  <c r="F132" i="1"/>
  <c r="I132" i="1"/>
  <c r="J132" i="1" s="1"/>
  <c r="F133" i="1"/>
  <c r="I133" i="1"/>
  <c r="J133" i="1"/>
  <c r="F134" i="1"/>
  <c r="I134" i="1"/>
  <c r="J134" i="1"/>
  <c r="F135" i="1"/>
  <c r="I135" i="1"/>
  <c r="J135" i="1" s="1"/>
  <c r="F136" i="1"/>
  <c r="I136" i="1"/>
  <c r="J136" i="1" s="1"/>
  <c r="F137" i="1"/>
  <c r="I137" i="1"/>
  <c r="J137" i="1"/>
  <c r="F138" i="1"/>
  <c r="I138" i="1"/>
  <c r="J138" i="1"/>
  <c r="F139" i="1"/>
  <c r="I139" i="1"/>
  <c r="J139" i="1" s="1"/>
  <c r="F140" i="1"/>
  <c r="I140" i="1"/>
  <c r="J140" i="1" s="1"/>
  <c r="F141" i="1"/>
  <c r="I141" i="1"/>
  <c r="J141" i="1"/>
  <c r="F142" i="1"/>
  <c r="I142" i="1"/>
  <c r="J142" i="1"/>
  <c r="F143" i="1"/>
  <c r="I143" i="1"/>
  <c r="J143" i="1" s="1"/>
  <c r="F144" i="1"/>
  <c r="I144" i="1"/>
  <c r="J144" i="1" s="1"/>
  <c r="F145" i="1"/>
  <c r="I145" i="1"/>
  <c r="J145" i="1"/>
  <c r="F146" i="1"/>
  <c r="I146" i="1"/>
  <c r="J146" i="1"/>
  <c r="F147" i="1"/>
  <c r="I147" i="1"/>
  <c r="J147" i="1" s="1"/>
  <c r="F148" i="1"/>
  <c r="I148" i="1"/>
  <c r="J148" i="1" s="1"/>
  <c r="F149" i="1"/>
  <c r="I149" i="1"/>
  <c r="J149" i="1"/>
  <c r="F150" i="1"/>
  <c r="I150" i="1"/>
  <c r="J150" i="1"/>
  <c r="F151" i="1"/>
  <c r="I151" i="1"/>
  <c r="J151" i="1" s="1"/>
  <c r="F152" i="1"/>
  <c r="I152" i="1"/>
  <c r="J152" i="1" s="1"/>
  <c r="F153" i="1"/>
  <c r="I153" i="1"/>
  <c r="J153" i="1"/>
  <c r="F154" i="1"/>
  <c r="I154" i="1"/>
  <c r="J154" i="1"/>
  <c r="F155" i="1"/>
  <c r="I155" i="1"/>
  <c r="J155" i="1" s="1"/>
  <c r="F156" i="1"/>
  <c r="I156" i="1"/>
  <c r="J156" i="1" s="1"/>
  <c r="F157" i="1"/>
  <c r="I157" i="1"/>
  <c r="J157" i="1"/>
  <c r="F158" i="1"/>
  <c r="I158" i="1"/>
  <c r="J158" i="1"/>
  <c r="F159" i="1"/>
  <c r="I159" i="1"/>
  <c r="J159" i="1" s="1"/>
  <c r="F160" i="1"/>
  <c r="I160" i="1"/>
  <c r="J160" i="1" s="1"/>
  <c r="F161" i="1"/>
  <c r="I161" i="1"/>
  <c r="J161" i="1"/>
  <c r="F162" i="1"/>
  <c r="I162" i="1"/>
  <c r="J162" i="1"/>
  <c r="F163" i="1"/>
  <c r="I163" i="1"/>
  <c r="J163" i="1" s="1"/>
  <c r="F164" i="1"/>
  <c r="I164" i="1"/>
  <c r="J164" i="1" s="1"/>
  <c r="F165" i="1"/>
  <c r="I165" i="1"/>
  <c r="J165" i="1"/>
  <c r="F166" i="1"/>
  <c r="I166" i="1"/>
  <c r="J166" i="1"/>
  <c r="F167" i="1"/>
  <c r="I167" i="1"/>
  <c r="J167" i="1" s="1"/>
  <c r="F168" i="1"/>
  <c r="I168" i="1"/>
  <c r="J168" i="1" s="1"/>
  <c r="F169" i="1"/>
  <c r="I169" i="1"/>
  <c r="J169" i="1"/>
  <c r="F170" i="1"/>
  <c r="I170" i="1"/>
  <c r="J170" i="1"/>
  <c r="F171" i="1"/>
  <c r="I171" i="1"/>
  <c r="J171" i="1" s="1"/>
  <c r="F172" i="1"/>
  <c r="I172" i="1"/>
  <c r="J172" i="1" s="1"/>
  <c r="F173" i="1"/>
  <c r="I173" i="1"/>
  <c r="J173" i="1"/>
  <c r="F174" i="1"/>
  <c r="I174" i="1"/>
  <c r="J174" i="1"/>
  <c r="F175" i="1"/>
  <c r="I175" i="1"/>
  <c r="J175" i="1" s="1"/>
  <c r="F176" i="1"/>
  <c r="I176" i="1"/>
  <c r="J176" i="1" s="1"/>
  <c r="F177" i="1"/>
  <c r="I177" i="1"/>
  <c r="J177" i="1"/>
  <c r="F178" i="1"/>
  <c r="I178" i="1"/>
  <c r="J178" i="1"/>
  <c r="F179" i="1"/>
  <c r="I179" i="1"/>
  <c r="J179" i="1" s="1"/>
  <c r="F180" i="1"/>
  <c r="I180" i="1"/>
  <c r="J180" i="1" s="1"/>
  <c r="F181" i="1"/>
  <c r="I181" i="1"/>
  <c r="J181" i="1"/>
  <c r="F182" i="1"/>
  <c r="I182" i="1"/>
  <c r="J182" i="1"/>
  <c r="F183" i="1"/>
  <c r="I183" i="1"/>
  <c r="J183" i="1" s="1"/>
  <c r="F184" i="1"/>
  <c r="I184" i="1"/>
  <c r="J184" i="1" s="1"/>
  <c r="F185" i="1"/>
  <c r="I185" i="1"/>
  <c r="J185" i="1"/>
  <c r="F186" i="1"/>
  <c r="I186" i="1"/>
  <c r="J186" i="1"/>
  <c r="F187" i="1"/>
  <c r="I187" i="1"/>
  <c r="J187" i="1" s="1"/>
  <c r="F188" i="1"/>
  <c r="I188" i="1"/>
  <c r="J188" i="1" s="1"/>
  <c r="F189" i="1"/>
  <c r="I189" i="1"/>
  <c r="J189" i="1"/>
  <c r="F190" i="1"/>
  <c r="I190" i="1"/>
  <c r="J190" i="1"/>
  <c r="F191" i="1"/>
  <c r="I191" i="1"/>
  <c r="J191" i="1" s="1"/>
  <c r="F192" i="1"/>
  <c r="I192" i="1"/>
  <c r="J192" i="1" s="1"/>
  <c r="F193" i="1"/>
  <c r="I193" i="1"/>
  <c r="J193" i="1"/>
  <c r="F194" i="1"/>
  <c r="I194" i="1"/>
  <c r="J194" i="1"/>
  <c r="F195" i="1"/>
  <c r="I195" i="1"/>
  <c r="J195" i="1"/>
  <c r="F196" i="1"/>
  <c r="I196" i="1"/>
  <c r="J196" i="1" s="1"/>
  <c r="F197" i="1"/>
  <c r="I197" i="1"/>
  <c r="J197" i="1"/>
  <c r="F198" i="1"/>
  <c r="I198" i="1"/>
  <c r="J198" i="1"/>
  <c r="F199" i="1"/>
  <c r="I199" i="1"/>
  <c r="J199" i="1"/>
  <c r="F200" i="1"/>
  <c r="I200" i="1"/>
  <c r="J200" i="1" s="1"/>
  <c r="F201" i="1"/>
  <c r="I201" i="1"/>
  <c r="J201" i="1"/>
  <c r="F202" i="1"/>
  <c r="I202" i="1"/>
  <c r="J202" i="1"/>
  <c r="F203" i="1"/>
  <c r="I203" i="1"/>
  <c r="J203" i="1"/>
</calcChain>
</file>

<file path=xl/sharedStrings.xml><?xml version="1.0" encoding="utf-8"?>
<sst xmlns="http://schemas.openxmlformats.org/spreadsheetml/2006/main" count="941" uniqueCount="142">
  <si>
    <t>ビール350ｍｌ</t>
    <phoneticPr fontId="3"/>
  </si>
  <si>
    <t>アルコール</t>
    <phoneticPr fontId="3"/>
  </si>
  <si>
    <t>自販機</t>
  </si>
  <si>
    <t>中央店</t>
  </si>
  <si>
    <t>おいしいビール500ｍｌ</t>
    <phoneticPr fontId="3"/>
  </si>
  <si>
    <t>アルコール</t>
    <phoneticPr fontId="3"/>
  </si>
  <si>
    <t>渋谷店</t>
  </si>
  <si>
    <t>ミルクコーヒー</t>
    <phoneticPr fontId="3"/>
  </si>
  <si>
    <t>コーヒー</t>
    <phoneticPr fontId="3"/>
  </si>
  <si>
    <t>神田店</t>
  </si>
  <si>
    <t>ミルクコーヒー</t>
    <phoneticPr fontId="3"/>
  </si>
  <si>
    <t>ブラック濃</t>
    <rPh sb="4" eb="5">
      <t>コ</t>
    </rPh>
    <phoneticPr fontId="3"/>
  </si>
  <si>
    <t>コーヒー</t>
  </si>
  <si>
    <t>店内販売用</t>
  </si>
  <si>
    <t>コーヒー</t>
    <phoneticPr fontId="3"/>
  </si>
  <si>
    <t>本店</t>
  </si>
  <si>
    <t>ミルクコーヒー</t>
    <phoneticPr fontId="3"/>
  </si>
  <si>
    <t>西通り店</t>
  </si>
  <si>
    <t>ビール500ｍｌ</t>
    <phoneticPr fontId="3"/>
  </si>
  <si>
    <t>アルコール</t>
    <phoneticPr fontId="3"/>
  </si>
  <si>
    <t>ビール350ｍｌ</t>
    <phoneticPr fontId="3"/>
  </si>
  <si>
    <t>アルコール</t>
    <phoneticPr fontId="3"/>
  </si>
  <si>
    <t>チューハイれもん</t>
    <phoneticPr fontId="3"/>
  </si>
  <si>
    <t>アクア</t>
    <phoneticPr fontId="3"/>
  </si>
  <si>
    <t>清涼飲料</t>
  </si>
  <si>
    <t>深煎り　男コーヒー</t>
    <rPh sb="0" eb="2">
      <t>フカイ</t>
    </rPh>
    <rPh sb="4" eb="5">
      <t>オトコ</t>
    </rPh>
    <phoneticPr fontId="3"/>
  </si>
  <si>
    <t>コーヒー</t>
    <phoneticPr fontId="3"/>
  </si>
  <si>
    <t>ビール500ｍｌ</t>
    <phoneticPr fontId="3"/>
  </si>
  <si>
    <t>西新町店</t>
  </si>
  <si>
    <t>アクア</t>
    <phoneticPr fontId="3"/>
  </si>
  <si>
    <t>ブラック　午後の珈琲</t>
    <rPh sb="5" eb="7">
      <t>ゴゴ</t>
    </rPh>
    <rPh sb="8" eb="10">
      <t>コーヒー</t>
    </rPh>
    <phoneticPr fontId="3"/>
  </si>
  <si>
    <t>桃フレッシュ</t>
    <rPh sb="0" eb="1">
      <t>モモ</t>
    </rPh>
    <phoneticPr fontId="3"/>
  </si>
  <si>
    <t>果実ドリンク</t>
    <rPh sb="0" eb="2">
      <t>カジツ</t>
    </rPh>
    <phoneticPr fontId="3"/>
  </si>
  <si>
    <t>オレンジ果実100</t>
    <rPh sb="4" eb="6">
      <t>カジツ</t>
    </rPh>
    <phoneticPr fontId="3"/>
  </si>
  <si>
    <t>りんご果実100</t>
    <rPh sb="3" eb="5">
      <t>カジツ</t>
    </rPh>
    <phoneticPr fontId="3"/>
  </si>
  <si>
    <t>スポーツドリンク青</t>
    <rPh sb="8" eb="9">
      <t>アオ</t>
    </rPh>
    <phoneticPr fontId="3"/>
  </si>
  <si>
    <t>痩せる日本茶</t>
    <rPh sb="0" eb="1">
      <t>ヤ</t>
    </rPh>
    <rPh sb="3" eb="6">
      <t>ニホンチャ</t>
    </rPh>
    <phoneticPr fontId="3"/>
  </si>
  <si>
    <t>午後のカフェ</t>
    <rPh sb="0" eb="2">
      <t>ゴゴ</t>
    </rPh>
    <phoneticPr fontId="3"/>
  </si>
  <si>
    <t>ゆったりカフェオレ</t>
    <phoneticPr fontId="3"/>
  </si>
  <si>
    <t>日本茶うまい</t>
    <rPh sb="0" eb="3">
      <t>ニホンチャ</t>
    </rPh>
    <phoneticPr fontId="3"/>
  </si>
  <si>
    <t>ゆったりカフェオレ</t>
    <phoneticPr fontId="3"/>
  </si>
  <si>
    <t>コーヒー</t>
    <phoneticPr fontId="3"/>
  </si>
  <si>
    <t>カフェオレモーニング</t>
    <phoneticPr fontId="3"/>
  </si>
  <si>
    <t>ビール500ｍｌ</t>
    <phoneticPr fontId="3"/>
  </si>
  <si>
    <t>アルコール</t>
  </si>
  <si>
    <t>カフェオレモーニング</t>
    <phoneticPr fontId="3"/>
  </si>
  <si>
    <t>微糖　ほんのり</t>
    <rPh sb="0" eb="2">
      <t>ビトウ</t>
    </rPh>
    <phoneticPr fontId="3"/>
  </si>
  <si>
    <t>ビール500ｍｌ</t>
    <phoneticPr fontId="3"/>
  </si>
  <si>
    <t>カフェオレモーニング</t>
    <phoneticPr fontId="3"/>
  </si>
  <si>
    <t>おいしいビール350ｍｌ</t>
    <phoneticPr fontId="3"/>
  </si>
  <si>
    <t>おいしいビール350ｍｌ</t>
    <phoneticPr fontId="3"/>
  </si>
  <si>
    <t>おいしいビール350ｍｌ</t>
    <phoneticPr fontId="3"/>
  </si>
  <si>
    <t>ソーダでリフレッシュ</t>
    <phoneticPr fontId="3"/>
  </si>
  <si>
    <t>ソーダでリフレッシュ</t>
    <phoneticPr fontId="3"/>
  </si>
  <si>
    <t>かおりの珈琲</t>
    <rPh sb="4" eb="6">
      <t>コーヒー</t>
    </rPh>
    <phoneticPr fontId="3"/>
  </si>
  <si>
    <t>チューハイれもん</t>
    <phoneticPr fontId="3"/>
  </si>
  <si>
    <t>深煎り漆黒コーヒー</t>
    <rPh sb="0" eb="2">
      <t>フカイ</t>
    </rPh>
    <rPh sb="3" eb="5">
      <t>シッコク</t>
    </rPh>
    <phoneticPr fontId="3"/>
  </si>
  <si>
    <t>スポーツドリンク赤</t>
    <rPh sb="8" eb="9">
      <t>アカ</t>
    </rPh>
    <phoneticPr fontId="3"/>
  </si>
  <si>
    <t>アクア</t>
    <phoneticPr fontId="3"/>
  </si>
  <si>
    <t>神田店</t>
    <phoneticPr fontId="4"/>
  </si>
  <si>
    <t>自販機</t>
    <phoneticPr fontId="3"/>
  </si>
  <si>
    <t>消費税</t>
    <rPh sb="0" eb="3">
      <t>ショウヒゼイ</t>
    </rPh>
    <phoneticPr fontId="4"/>
  </si>
  <si>
    <t>売上金額</t>
  </si>
  <si>
    <t>価格</t>
  </si>
  <si>
    <t>個数</t>
    <rPh sb="0" eb="2">
      <t>コスウ</t>
    </rPh>
    <phoneticPr fontId="3"/>
  </si>
  <si>
    <t>商品名</t>
    <rPh sb="0" eb="3">
      <t>ショウヒンメイ</t>
    </rPh>
    <phoneticPr fontId="3"/>
  </si>
  <si>
    <t>部門</t>
  </si>
  <si>
    <t>販売形態</t>
  </si>
  <si>
    <t>店名</t>
  </si>
  <si>
    <t>日付</t>
  </si>
  <si>
    <t>2spic2016sp1005</t>
    <phoneticPr fontId="3"/>
  </si>
  <si>
    <t>o2J2016sp001</t>
    <phoneticPr fontId="3"/>
  </si>
  <si>
    <t>htc2016sp1016</t>
  </si>
  <si>
    <t>商品名2</t>
    <rPh sb="0" eb="3">
      <t>ショウヒンメイ</t>
    </rPh>
    <phoneticPr fontId="3"/>
  </si>
  <si>
    <t>2spic-2016-sp-1014</t>
  </si>
  <si>
    <t>o2J-2016-sp-010</t>
  </si>
  <si>
    <t>htc-2016-sp-1010</t>
  </si>
  <si>
    <t>2spic-2016-sp-1013</t>
  </si>
  <si>
    <t>o2J-2016-sp-009</t>
  </si>
  <si>
    <t>htc-2016-sp-1009</t>
  </si>
  <si>
    <t>2spic-2016-sp-1012</t>
  </si>
  <si>
    <t>o2J-2016-sp-008</t>
  </si>
  <si>
    <t>htc-2016-sp-1008</t>
  </si>
  <si>
    <t>2spic-2016-sp-1011</t>
  </si>
  <si>
    <t>o2J-2016-sp-007</t>
  </si>
  <si>
    <t>htc-2016-sp-1007</t>
  </si>
  <si>
    <t>2spic-2016-sp-1010</t>
  </si>
  <si>
    <t>o2J-2016-sp-006</t>
  </si>
  <si>
    <t>htc-2016-sp-1006</t>
  </si>
  <si>
    <t>2spic-2016-sp-1009</t>
  </si>
  <si>
    <t>o2J-2016-sp-005</t>
  </si>
  <si>
    <t>htc-2016-sp-1005</t>
  </si>
  <si>
    <t>2spic-2016-sp-1008</t>
  </si>
  <si>
    <t>o2J-2016-sp-004</t>
  </si>
  <si>
    <t>htc-2016-sp-1004</t>
  </si>
  <si>
    <t>2spic-2016-sp-1007</t>
  </si>
  <si>
    <t>o2J-2016-sp-003</t>
  </si>
  <si>
    <t>htc-2016-sp-1003</t>
  </si>
  <si>
    <t>2spic-2016-sp-1006</t>
  </si>
  <si>
    <t>o2J-2016-sp-002</t>
  </si>
  <si>
    <t>htc-2016-sp-1002</t>
  </si>
  <si>
    <t>2spic-2016-sp-1005</t>
    <phoneticPr fontId="3"/>
  </si>
  <si>
    <t>o2J-2016-sp-001</t>
    <phoneticPr fontId="3"/>
  </si>
  <si>
    <t>htc-2016-sp-1001</t>
    <phoneticPr fontId="3"/>
  </si>
  <si>
    <t>発売時期が夏ということなので、運動後の飲み物として限定するのではなく、日常生活の中で水分補給に購入してもらえるようなネーミングがよい。
子どもから大人までが親しみやすいネーミングがよい。また、覚えやすく難しくないことを考えれば、商品名にアルファベットを使用しない方がよいのではないかとの意見が出た。メージカラーとしては、あまり暑さを強調すると年間を通しての購入意欲が落ちる危険性があるので、柔らかなイメージのほうがよいと思う。
「水」に近いイメージとして淡い水色などがよいのでは？との意見が多かった。</t>
    <rPh sb="0" eb="2">
      <t>ハツバイ</t>
    </rPh>
    <rPh sb="2" eb="4">
      <t>ジキ</t>
    </rPh>
    <rPh sb="5" eb="6">
      <t>ナツ</t>
    </rPh>
    <rPh sb="15" eb="17">
      <t>ウンドウ</t>
    </rPh>
    <rPh sb="17" eb="18">
      <t>ゴ</t>
    </rPh>
    <rPh sb="19" eb="20">
      <t>ノ</t>
    </rPh>
    <rPh sb="21" eb="22">
      <t>モノ</t>
    </rPh>
    <rPh sb="25" eb="27">
      <t>ゲンテイ</t>
    </rPh>
    <rPh sb="35" eb="37">
      <t>ニチジョウ</t>
    </rPh>
    <rPh sb="37" eb="39">
      <t>セイカツ</t>
    </rPh>
    <rPh sb="40" eb="41">
      <t>ナカ</t>
    </rPh>
    <rPh sb="42" eb="44">
      <t>スイブン</t>
    </rPh>
    <rPh sb="44" eb="46">
      <t>ホキュウ</t>
    </rPh>
    <rPh sb="47" eb="49">
      <t>コウニュウ</t>
    </rPh>
    <rPh sb="68" eb="69">
      <t>コ</t>
    </rPh>
    <rPh sb="73" eb="75">
      <t>オトナ</t>
    </rPh>
    <rPh sb="78" eb="79">
      <t>シタ</t>
    </rPh>
    <rPh sb="96" eb="97">
      <t>オボ</t>
    </rPh>
    <rPh sb="101" eb="102">
      <t>ムズカ</t>
    </rPh>
    <rPh sb="109" eb="110">
      <t>カンガ</t>
    </rPh>
    <rPh sb="114" eb="117">
      <t>ショウヒンメイ</t>
    </rPh>
    <rPh sb="126" eb="128">
      <t>シヨウ</t>
    </rPh>
    <rPh sb="131" eb="132">
      <t>ホウ</t>
    </rPh>
    <rPh sb="143" eb="145">
      <t>イケン</t>
    </rPh>
    <rPh sb="146" eb="147">
      <t>デ</t>
    </rPh>
    <rPh sb="163" eb="164">
      <t>アツ</t>
    </rPh>
    <rPh sb="166" eb="168">
      <t>キョウチョウ</t>
    </rPh>
    <rPh sb="171" eb="173">
      <t>ネンカン</t>
    </rPh>
    <rPh sb="174" eb="175">
      <t>トオ</t>
    </rPh>
    <rPh sb="178" eb="180">
      <t>コウニュウ</t>
    </rPh>
    <rPh sb="180" eb="182">
      <t>イヨク</t>
    </rPh>
    <rPh sb="183" eb="184">
      <t>オ</t>
    </rPh>
    <rPh sb="186" eb="189">
      <t>キケンセイ</t>
    </rPh>
    <rPh sb="195" eb="196">
      <t>ヤワ</t>
    </rPh>
    <rPh sb="210" eb="211">
      <t>オモ</t>
    </rPh>
    <rPh sb="215" eb="216">
      <t>ミズ</t>
    </rPh>
    <rPh sb="218" eb="219">
      <t>チカ</t>
    </rPh>
    <rPh sb="227" eb="228">
      <t>アワ</t>
    </rPh>
    <rPh sb="229" eb="231">
      <t>ミズイロ</t>
    </rPh>
    <rPh sb="242" eb="244">
      <t>イケン</t>
    </rPh>
    <rPh sb="245" eb="246">
      <t>オオ</t>
    </rPh>
    <phoneticPr fontId="3"/>
  </si>
  <si>
    <t>議題１入力用セル</t>
    <rPh sb="0" eb="2">
      <t>ギダイ</t>
    </rPh>
    <rPh sb="3" eb="6">
      <t>ニュウリョクヨウ</t>
    </rPh>
    <phoneticPr fontId="3"/>
  </si>
  <si>
    <t>商品名について</t>
    <rPh sb="0" eb="2">
      <t>ショウヒン</t>
    </rPh>
    <rPh sb="2" eb="3">
      <t>メイ</t>
    </rPh>
    <phoneticPr fontId="3"/>
  </si>
  <si>
    <r>
      <t>議題</t>
    </r>
    <r>
      <rPr>
        <sz val="11"/>
        <color theme="1"/>
        <rFont val="ＭＳ Ｐゴシック"/>
        <family val="2"/>
        <charset val="128"/>
        <scheme val="minor"/>
      </rPr>
      <t xml:space="preserve"> 1</t>
    </r>
    <rPh sb="0" eb="2">
      <t>ｷﾞﾀﾞｲ</t>
    </rPh>
    <phoneticPr fontId="10" type="noConversion"/>
  </si>
  <si>
    <t>内容</t>
    <rPh sb="0" eb="2">
      <t>ﾅｲﾖｳ</t>
    </rPh>
    <phoneticPr fontId="10" type="noConversion"/>
  </si>
  <si>
    <t>会議時間</t>
    <rPh sb="0" eb="2">
      <t>ｶｲｷﾞ</t>
    </rPh>
    <rPh sb="2" eb="4">
      <t>ｼﾞｶﾝ</t>
    </rPh>
    <phoneticPr fontId="10" type="noConversion"/>
  </si>
  <si>
    <t>終了</t>
    <rPh sb="0" eb="2">
      <t>ｼｭｳﾘｮｳ</t>
    </rPh>
    <phoneticPr fontId="10" type="noConversion"/>
  </si>
  <si>
    <t>開始</t>
    <rPh sb="0" eb="2">
      <t>ｶｲｼ</t>
    </rPh>
    <phoneticPr fontId="10" type="noConversion"/>
  </si>
  <si>
    <t>中山</t>
    <rPh sb="0" eb="2">
      <t>ナカヤマ</t>
    </rPh>
    <phoneticPr fontId="3"/>
  </si>
  <si>
    <t>日付</t>
    <rPh sb="0" eb="2">
      <t>ﾋﾂﾞｹ</t>
    </rPh>
    <phoneticPr fontId="10" type="noConversion"/>
  </si>
  <si>
    <t>川上</t>
    <rPh sb="0" eb="2">
      <t>カワカミ</t>
    </rPh>
    <phoneticPr fontId="3"/>
  </si>
  <si>
    <t>竹内</t>
    <rPh sb="0" eb="2">
      <t>タケウチ</t>
    </rPh>
    <phoneticPr fontId="3"/>
  </si>
  <si>
    <t>第１会議室</t>
    <rPh sb="0" eb="1">
      <t>ダイ</t>
    </rPh>
    <rPh sb="2" eb="5">
      <t>カイギシツ</t>
    </rPh>
    <phoneticPr fontId="3"/>
  </si>
  <si>
    <t>場所</t>
    <rPh sb="0" eb="2">
      <t>ﾊﾞｼｮ</t>
    </rPh>
    <phoneticPr fontId="10" type="noConversion"/>
  </si>
  <si>
    <t>斧田</t>
    <rPh sb="0" eb="2">
      <t>オノダ</t>
    </rPh>
    <phoneticPr fontId="3"/>
  </si>
  <si>
    <t>小笠原</t>
    <rPh sb="0" eb="3">
      <t>オガサワラ</t>
    </rPh>
    <phoneticPr fontId="3"/>
  </si>
  <si>
    <t>出席者</t>
    <rPh sb="0" eb="3">
      <t>ｼｭｯｾｷｼｬ</t>
    </rPh>
    <phoneticPr fontId="10" type="noConversion"/>
  </si>
  <si>
    <t>夏発売のスポーツドリンクについて</t>
    <rPh sb="0" eb="1">
      <t>ナツ</t>
    </rPh>
    <rPh sb="1" eb="3">
      <t>ハツバイ</t>
    </rPh>
    <phoneticPr fontId="3"/>
  </si>
  <si>
    <t>タイトル</t>
    <phoneticPr fontId="10" type="noConversion"/>
  </si>
  <si>
    <t>製品企画部</t>
    <rPh sb="0" eb="2">
      <t>ｾｲﾋﾝ</t>
    </rPh>
    <rPh sb="2" eb="4">
      <t>ｷｶｸ</t>
    </rPh>
    <rPh sb="4" eb="5">
      <t>ﾌﾞ</t>
    </rPh>
    <phoneticPr fontId="10" type="noConversion"/>
  </si>
  <si>
    <t>株式会社フォーティ</t>
    <rPh sb="0" eb="2">
      <t>ｶﾌﾞｼｷ</t>
    </rPh>
    <rPh sb="2" eb="4">
      <t>ｶｲｼｬ</t>
    </rPh>
    <phoneticPr fontId="10" type="noConversion"/>
  </si>
  <si>
    <t>住所</t>
    <rPh sb="0" eb="2">
      <t>ジュウショ</t>
    </rPh>
    <phoneticPr fontId="3"/>
  </si>
  <si>
    <t>東京都品川区大崎</t>
    <rPh sb="0" eb="8">
      <t>１４１－００３２</t>
    </rPh>
    <phoneticPr fontId="3"/>
  </si>
  <si>
    <t>東京都足立区中央本町</t>
    <rPh sb="0" eb="10">
      <t>１２０－００１１</t>
    </rPh>
    <phoneticPr fontId="3"/>
  </si>
  <si>
    <t>東京都品川区西品川</t>
    <rPh sb="0" eb="9">
      <t>１４１－００３３</t>
    </rPh>
    <phoneticPr fontId="3"/>
  </si>
  <si>
    <t>東京都足立区千住大川町</t>
    <rPh sb="0" eb="11">
      <t>１２０－００３１</t>
    </rPh>
    <phoneticPr fontId="3"/>
  </si>
  <si>
    <t>東京都台東区浅草</t>
    <rPh sb="0" eb="8">
      <t>１１１－００３２</t>
    </rPh>
    <phoneticPr fontId="3"/>
  </si>
  <si>
    <t>東京都台東区花川戸</t>
    <rPh sb="0" eb="9">
      <t>１１１－００３３</t>
    </rPh>
    <phoneticPr fontId="3"/>
  </si>
  <si>
    <t>東京都品川区東大井</t>
    <rPh sb="0" eb="9">
      <t>１４０－００１１</t>
    </rPh>
    <phoneticPr fontId="3"/>
  </si>
  <si>
    <t>東京都台東区谷中</t>
    <rPh sb="0" eb="8">
      <t>１１０－０００１</t>
    </rPh>
    <phoneticPr fontId="3"/>
  </si>
  <si>
    <t>東京都台東区上野桜木</t>
    <rPh sb="0" eb="10">
      <t>１１０－０００２</t>
    </rPh>
    <phoneticPr fontId="3"/>
  </si>
  <si>
    <t>東京都足立区
中央本町</t>
    <rPh sb="0" eb="3">
      <t>トウキョウト</t>
    </rPh>
    <rPh sb="3" eb="6">
      <t>アダチク</t>
    </rPh>
    <rPh sb="7" eb="11">
      <t>チュウオウホンチョウ</t>
    </rPh>
    <phoneticPr fontId="3"/>
  </si>
  <si>
    <t>折り返して全体を表示する</t>
    <rPh sb="0" eb="1">
      <t>オ</t>
    </rPh>
    <rPh sb="2" eb="3">
      <t>カエ</t>
    </rPh>
    <rPh sb="5" eb="7">
      <t>ゼンタイ</t>
    </rPh>
    <rPh sb="8" eb="10">
      <t>ヒョウジ</t>
    </rPh>
    <phoneticPr fontId="3"/>
  </si>
  <si>
    <t>折り返して全体を表示と自動縮小</t>
    <rPh sb="0" eb="1">
      <t>オ</t>
    </rPh>
    <rPh sb="2" eb="3">
      <t>カエ</t>
    </rPh>
    <rPh sb="5" eb="7">
      <t>ゼンタイ</t>
    </rPh>
    <rPh sb="8" eb="10">
      <t>ヒョウジ</t>
    </rPh>
    <rPh sb="11" eb="13">
      <t>ジドウ</t>
    </rPh>
    <rPh sb="13" eb="15">
      <t>シュクショウ</t>
    </rPh>
    <phoneticPr fontId="3"/>
  </si>
  <si>
    <t>セル内強制改行</t>
    <rPh sb="2" eb="3">
      <t>ナイ</t>
    </rPh>
    <rPh sb="3" eb="5">
      <t>キョウセイ</t>
    </rPh>
    <rPh sb="5" eb="7">
      <t>カイギョウ</t>
    </rPh>
    <phoneticPr fontId="3"/>
  </si>
  <si>
    <t>タイトル</t>
    <phoneticPr fontId="10" type="noConversion"/>
  </si>
  <si>
    <t>会員名簿</t>
    <rPh sb="0" eb="2">
      <t>カイイン</t>
    </rPh>
    <rPh sb="2" eb="4">
      <t>メイボ</t>
    </rPh>
    <phoneticPr fontId="3"/>
  </si>
  <si>
    <t>会　　　員　　　名　　　簿</t>
    <rPh sb="0" eb="1">
      <t>カイ</t>
    </rPh>
    <rPh sb="4" eb="5">
      <t>イン</t>
    </rPh>
    <rPh sb="8" eb="9">
      <t>メイ</t>
    </rPh>
    <rPh sb="12" eb="13">
      <t>ボ</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</si>
</sst>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h:mm;@"/>
  </numFmts>
  <fonts count="17">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b/>
      <sz val="11"/>
      <name val="ＭＳ Ｐゴシック"/>
      <family val="3"/>
      <charset val="128"/>
    </font>
    <font>
      <sz val="10"/>
      <name val="Arial"/>
      <family val="2"/>
    </font>
    <font>
      <sz val="10"/>
      <name val="ＭＳ Ｐゴシック"/>
      <family val="3"/>
      <charset val="128"/>
    </font>
    <font>
      <sz val="11"/>
      <name val="ＭＳ ゴシック"/>
      <family val="3"/>
      <charset val="128"/>
    </font>
    <font>
      <sz val="11"/>
      <name val="Arial"/>
      <family val="2"/>
    </font>
    <font>
      <sz val="8"/>
      <name val="Arial"/>
      <family val="2"/>
    </font>
    <font>
      <b/>
      <sz val="9"/>
      <name val="Arial"/>
      <family val="2"/>
    </font>
    <font>
      <i/>
      <sz val="9"/>
      <name val="ＭＳ Ｐゴシック"/>
      <family val="3"/>
      <charset val="128"/>
    </font>
    <font>
      <b/>
      <sz val="10"/>
      <name val="ＭＳ Ｐゴシック"/>
      <family val="3"/>
      <charset val="128"/>
    </font>
    <font>
      <b/>
      <sz val="10"/>
      <name val="Arial"/>
      <family val="2"/>
    </font>
    <font>
      <b/>
      <sz val="11"/>
      <name val="Arial"/>
      <family val="2"/>
    </font>
    <font>
      <b/>
      <sz val="12"/>
      <name val="ＭＳ Ｐゴシック"/>
      <family val="3"/>
      <charset val="128"/>
    </font>
  </fonts>
  <fills count="8">
    <fill>
      <patternFill patternType="none"/>
    </fill>
    <fill>
      <patternFill patternType="gray125"/>
    </fill>
    <fill>
      <patternFill patternType="solid">
        <fgColor theme="5" tint="0.79998168889431442"/>
        <bgColor indexed="65"/>
      </patternFill>
    </fill>
    <fill>
      <patternFill patternType="solid">
        <fgColor theme="4" tint="0.79998168889431442"/>
        <bgColor indexed="64"/>
      </patternFill>
    </fill>
    <fill>
      <patternFill patternType="solid">
        <fgColor indexed="41"/>
        <bgColor indexed="64"/>
      </patternFill>
    </fill>
    <fill>
      <patternFill patternType="solid">
        <fgColor indexed="9"/>
        <bgColor indexed="64"/>
      </patternFill>
    </fill>
    <fill>
      <patternFill patternType="solid">
        <fgColor theme="6" tint="0.59999389629810485"/>
        <bgColor indexed="64"/>
      </patternFill>
    </fill>
    <fill>
      <patternFill patternType="solid">
        <fgColor theme="7"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top style="medium">
        <color indexed="64"/>
      </top>
      <bottom style="double">
        <color indexed="64"/>
      </bottom>
      <diagonal/>
    </border>
    <border>
      <left/>
      <right style="medium">
        <color indexed="64"/>
      </right>
      <top/>
      <bottom style="medium">
        <color indexed="64"/>
      </bottom>
      <diagonal/>
    </border>
    <border>
      <left style="medium">
        <color indexed="64"/>
      </left>
      <right style="dotted">
        <color indexed="64"/>
      </right>
      <top/>
      <bottom style="medium">
        <color indexed="64"/>
      </bottom>
      <diagonal/>
    </border>
    <border>
      <left style="dashed">
        <color indexed="64"/>
      </left>
      <right/>
      <top/>
      <bottom style="medium">
        <color indexed="64"/>
      </bottom>
      <diagonal/>
    </border>
    <border>
      <left style="medium">
        <color indexed="64"/>
      </left>
      <right style="dashed">
        <color indexed="64"/>
      </right>
      <top/>
      <bottom style="medium">
        <color indexed="64"/>
      </bottom>
      <diagonal/>
    </border>
    <border>
      <left/>
      <right style="medium">
        <color indexed="64"/>
      </right>
      <top/>
      <bottom/>
      <diagonal/>
    </border>
    <border>
      <left style="medium">
        <color indexed="64"/>
      </left>
      <right style="dotted">
        <color indexed="64"/>
      </right>
      <top/>
      <bottom/>
      <diagonal/>
    </border>
    <border>
      <left style="dashed">
        <color indexed="64"/>
      </left>
      <right/>
      <top/>
      <bottom/>
      <diagonal/>
    </border>
    <border>
      <left style="medium">
        <color indexed="64"/>
      </left>
      <right style="dashed">
        <color indexed="64"/>
      </right>
      <top/>
      <bottom/>
      <diagonal/>
    </border>
    <border>
      <left/>
      <right style="medium">
        <color indexed="64"/>
      </right>
      <top style="medium">
        <color indexed="64"/>
      </top>
      <bottom/>
      <diagonal/>
    </border>
    <border>
      <left/>
      <right/>
      <top style="medium">
        <color indexed="64"/>
      </top>
      <bottom/>
      <diagonal/>
    </border>
    <border>
      <left style="medium">
        <color indexed="64"/>
      </left>
      <right style="dotted">
        <color indexed="64"/>
      </right>
      <top style="medium">
        <color indexed="64"/>
      </top>
      <bottom/>
      <diagonal/>
    </border>
    <border>
      <left style="dashed">
        <color indexed="64"/>
      </left>
      <right/>
      <top style="medium">
        <color indexed="64"/>
      </top>
      <bottom/>
      <diagonal/>
    </border>
    <border>
      <left style="medium">
        <color indexed="64"/>
      </left>
      <right style="dashed">
        <color indexed="64"/>
      </right>
      <top style="medium">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s>
  <cellStyleXfs count="7">
    <xf numFmtId="0" fontId="0" fillId="0" borderId="0">
      <alignment vertical="center"/>
    </xf>
    <xf numFmtId="38" fontId="1" fillId="0" borderId="0" applyFont="0" applyFill="0" applyBorder="0" applyAlignment="0" applyProtection="0">
      <alignment vertical="center"/>
    </xf>
    <xf numFmtId="0" fontId="1" fillId="2" borderId="0" applyNumberFormat="0" applyBorder="0" applyAlignment="0" applyProtection="0">
      <alignment vertical="center"/>
    </xf>
    <xf numFmtId="0" fontId="2" fillId="0" borderId="0"/>
    <xf numFmtId="38" fontId="2" fillId="0" borderId="0" applyFont="0" applyFill="0" applyBorder="0" applyAlignment="0" applyProtection="0"/>
    <xf numFmtId="0" fontId="6" fillId="0" borderId="0"/>
    <xf numFmtId="0" fontId="1" fillId="0" borderId="0">
      <alignment vertical="center"/>
    </xf>
  </cellStyleXfs>
  <cellXfs count="106">
    <xf numFmtId="0" fontId="0" fillId="0" borderId="0" xfId="0">
      <alignment vertical="center"/>
    </xf>
    <xf numFmtId="0" fontId="2" fillId="0" borderId="0" xfId="3"/>
    <xf numFmtId="0" fontId="2" fillId="0" borderId="0" xfId="3" applyAlignment="1">
      <alignment horizontal="left" indent="1"/>
    </xf>
    <xf numFmtId="14" fontId="2" fillId="0" borderId="0" xfId="3" applyNumberFormat="1"/>
    <xf numFmtId="38" fontId="2" fillId="0" borderId="1" xfId="1" applyFont="1" applyBorder="1" applyAlignment="1"/>
    <xf numFmtId="38" fontId="2" fillId="0" borderId="1" xfId="4" applyFont="1" applyFill="1" applyBorder="1"/>
    <xf numFmtId="0" fontId="2" fillId="0" borderId="1" xfId="3" applyFont="1" applyFill="1" applyBorder="1"/>
    <xf numFmtId="0" fontId="2" fillId="0" borderId="1" xfId="3" applyFont="1" applyFill="1" applyBorder="1" applyAlignment="1">
      <alignment horizontal="left" indent="1"/>
    </xf>
    <xf numFmtId="14" fontId="2" fillId="0" borderId="1" xfId="3" applyNumberFormat="1" applyFont="1" applyFill="1" applyBorder="1"/>
    <xf numFmtId="14" fontId="2" fillId="0" borderId="1" xfId="3" applyNumberFormat="1" applyFill="1" applyBorder="1"/>
    <xf numFmtId="0" fontId="2" fillId="0" borderId="1" xfId="3" applyBorder="1"/>
    <xf numFmtId="0" fontId="5" fillId="3" borderId="1" xfId="3" applyFont="1" applyFill="1" applyBorder="1" applyAlignment="1">
      <alignment horizontal="center"/>
    </xf>
    <xf numFmtId="38" fontId="5" fillId="3" borderId="1" xfId="4" applyFont="1" applyFill="1" applyBorder="1" applyAlignment="1">
      <alignment horizontal="center"/>
    </xf>
    <xf numFmtId="0" fontId="0" fillId="0" borderId="0" xfId="0" applyAlignment="1">
      <alignment horizontal="center" vertical="center"/>
    </xf>
    <xf numFmtId="0" fontId="6" fillId="0" borderId="0" xfId="5"/>
    <xf numFmtId="0" fontId="6" fillId="0" borderId="0" xfId="5" applyAlignment="1">
      <alignment vertical="top" wrapText="1"/>
    </xf>
    <xf numFmtId="0" fontId="6" fillId="0" borderId="4" xfId="5" applyBorder="1" applyAlignment="1"/>
    <xf numFmtId="0" fontId="6" fillId="0" borderId="5" xfId="5" applyBorder="1"/>
    <xf numFmtId="0" fontId="6" fillId="0" borderId="6" xfId="5" applyBorder="1"/>
    <xf numFmtId="0" fontId="6" fillId="0" borderId="8" xfId="5" applyBorder="1" applyAlignment="1"/>
    <xf numFmtId="0" fontId="6" fillId="0" borderId="0" xfId="5" applyBorder="1"/>
    <xf numFmtId="0" fontId="6" fillId="0" borderId="9" xfId="5" applyBorder="1"/>
    <xf numFmtId="176" fontId="6" fillId="0" borderId="0" xfId="5" applyNumberFormat="1" applyFill="1" applyBorder="1"/>
    <xf numFmtId="176" fontId="6" fillId="0" borderId="9" xfId="5" applyNumberFormat="1" applyFill="1" applyBorder="1"/>
    <xf numFmtId="0" fontId="7" fillId="0" borderId="8" xfId="5" applyFont="1" applyBorder="1" applyAlignment="1"/>
    <xf numFmtId="0" fontId="8" fillId="0" borderId="0" xfId="5" applyFont="1" applyAlignment="1">
      <alignment vertical="top" wrapText="1"/>
    </xf>
    <xf numFmtId="0" fontId="9" fillId="0" borderId="0" xfId="5" applyFont="1"/>
    <xf numFmtId="0" fontId="2" fillId="0" borderId="8" xfId="5" applyFont="1" applyBorder="1" applyAlignment="1"/>
    <xf numFmtId="0" fontId="2" fillId="0" borderId="8" xfId="5" applyFont="1" applyBorder="1" applyAlignment="1">
      <alignment horizontal="center"/>
    </xf>
    <xf numFmtId="0" fontId="2" fillId="0" borderId="0" xfId="5" applyFont="1"/>
    <xf numFmtId="0" fontId="2" fillId="0" borderId="13" xfId="5" applyFont="1" applyBorder="1" applyAlignment="1">
      <alignment horizontal="center"/>
    </xf>
    <xf numFmtId="0" fontId="1" fillId="2" borderId="15" xfId="2" applyBorder="1" applyAlignment="1">
      <alignment horizontal="center"/>
    </xf>
    <xf numFmtId="0" fontId="1" fillId="2" borderId="17" xfId="2" applyBorder="1" applyAlignment="1">
      <alignment horizontal="center"/>
    </xf>
    <xf numFmtId="0" fontId="6" fillId="0" borderId="0" xfId="5" applyAlignment="1">
      <alignment vertical="center"/>
    </xf>
    <xf numFmtId="0" fontId="11" fillId="0" borderId="0" xfId="5" applyFont="1" applyAlignment="1">
      <alignment horizontal="right" vertical="center"/>
    </xf>
    <xf numFmtId="0" fontId="12" fillId="0" borderId="0" xfId="5" applyFont="1" applyAlignment="1">
      <alignment vertical="center"/>
    </xf>
    <xf numFmtId="0" fontId="6" fillId="0" borderId="18" xfId="5" applyBorder="1"/>
    <xf numFmtId="0" fontId="7" fillId="0" borderId="5" xfId="5" applyFont="1" applyBorder="1"/>
    <xf numFmtId="0" fontId="6" fillId="0" borderId="0" xfId="5" applyFill="1" applyBorder="1" applyAlignment="1">
      <alignment horizontal="left" indent="2"/>
    </xf>
    <xf numFmtId="0" fontId="13" fillId="4" borderId="21" xfId="5" applyFont="1" applyFill="1" applyBorder="1" applyAlignment="1">
      <alignment horizontal="distributed" indent="1"/>
    </xf>
    <xf numFmtId="0" fontId="7" fillId="0" borderId="22" xfId="5" applyFont="1" applyBorder="1"/>
    <xf numFmtId="0" fontId="7" fillId="0" borderId="0" xfId="5" applyFont="1" applyBorder="1"/>
    <xf numFmtId="0" fontId="13" fillId="4" borderId="25" xfId="5" applyFont="1" applyFill="1" applyBorder="1" applyAlignment="1">
      <alignment horizontal="distributed" indent="1"/>
    </xf>
    <xf numFmtId="0" fontId="7" fillId="0" borderId="26" xfId="5" applyFont="1" applyBorder="1"/>
    <xf numFmtId="0" fontId="7" fillId="0" borderId="27" xfId="5" applyFont="1" applyBorder="1"/>
    <xf numFmtId="0" fontId="13" fillId="4" borderId="30" xfId="5" applyFont="1" applyFill="1" applyBorder="1" applyAlignment="1">
      <alignment horizontal="distributed" indent="1"/>
    </xf>
    <xf numFmtId="14" fontId="6" fillId="0" borderId="0" xfId="5" applyNumberFormat="1"/>
    <xf numFmtId="14" fontId="6" fillId="0" borderId="0" xfId="5" applyNumberFormat="1" applyAlignment="1"/>
    <xf numFmtId="14" fontId="14" fillId="0" borderId="0" xfId="5" applyNumberFormat="1" applyFont="1"/>
    <xf numFmtId="14" fontId="15" fillId="0" borderId="0" xfId="5" applyNumberFormat="1" applyFont="1" applyAlignment="1">
      <alignment horizontal="left"/>
    </xf>
    <xf numFmtId="0" fontId="16" fillId="5" borderId="0" xfId="5" applyFont="1" applyFill="1" applyBorder="1" applyAlignment="1">
      <alignment vertical="center"/>
    </xf>
    <xf numFmtId="0" fontId="1" fillId="2" borderId="15" xfId="2" applyBorder="1" applyAlignment="1">
      <alignment horizontal="center"/>
    </xf>
    <xf numFmtId="0" fontId="6" fillId="0" borderId="7" xfId="5" applyBorder="1" applyAlignment="1"/>
    <xf numFmtId="0" fontId="6" fillId="0" borderId="1" xfId="5" applyBorder="1" applyAlignment="1"/>
    <xf numFmtId="0" fontId="6" fillId="0" borderId="3" xfId="5" applyBorder="1" applyAlignment="1"/>
    <xf numFmtId="0" fontId="6" fillId="0" borderId="2" xfId="5" applyBorder="1" applyAlignment="1"/>
    <xf numFmtId="0" fontId="2" fillId="0" borderId="7" xfId="5" applyFont="1" applyBorder="1" applyAlignment="1"/>
    <xf numFmtId="0" fontId="2" fillId="0" borderId="1" xfId="5" applyFont="1" applyBorder="1" applyAlignment="1"/>
    <xf numFmtId="0" fontId="7" fillId="0" borderId="7" xfId="5" applyFont="1" applyBorder="1" applyAlignment="1"/>
    <xf numFmtId="0" fontId="7" fillId="0" borderId="1" xfId="5" applyFont="1" applyBorder="1" applyAlignment="1"/>
    <xf numFmtId="0" fontId="8" fillId="0" borderId="7" xfId="5" applyFont="1" applyBorder="1" applyAlignment="1"/>
    <xf numFmtId="0" fontId="8" fillId="0" borderId="1" xfId="5" applyFont="1" applyBorder="1" applyAlignment="1"/>
    <xf numFmtId="0" fontId="8" fillId="3" borderId="0" xfId="5" applyFont="1" applyFill="1" applyAlignment="1">
      <alignment horizontal="left" vertical="top" wrapText="1"/>
    </xf>
    <xf numFmtId="0" fontId="8" fillId="0" borderId="10" xfId="5" applyFont="1" applyBorder="1" applyAlignment="1"/>
    <xf numFmtId="0" fontId="2" fillId="0" borderId="12" xfId="5" applyFont="1" applyBorder="1" applyAlignment="1"/>
    <xf numFmtId="0" fontId="2" fillId="0" borderId="11" xfId="5" applyFont="1" applyBorder="1" applyAlignment="1"/>
    <xf numFmtId="0" fontId="7" fillId="0" borderId="29" xfId="5" applyFont="1" applyFill="1" applyBorder="1" applyAlignment="1">
      <alignment horizontal="left" indent="1"/>
    </xf>
    <xf numFmtId="0" fontId="7" fillId="0" borderId="27" xfId="5" applyFont="1" applyFill="1" applyBorder="1" applyAlignment="1">
      <alignment horizontal="left" indent="1"/>
    </xf>
    <xf numFmtId="0" fontId="7" fillId="0" borderId="26" xfId="5" applyFont="1" applyFill="1" applyBorder="1" applyAlignment="1">
      <alignment horizontal="left" indent="1"/>
    </xf>
    <xf numFmtId="0" fontId="13" fillId="4" borderId="28" xfId="5" applyFont="1" applyFill="1" applyBorder="1" applyAlignment="1">
      <alignment horizontal="center" vertical="center"/>
    </xf>
    <xf numFmtId="0" fontId="13" fillId="4" borderId="23" xfId="5" applyFont="1" applyFill="1" applyBorder="1" applyAlignment="1">
      <alignment horizontal="center" vertical="center"/>
    </xf>
    <xf numFmtId="0" fontId="13" fillId="4" borderId="19" xfId="5" applyFont="1" applyFill="1" applyBorder="1" applyAlignment="1">
      <alignment horizontal="center" vertical="center"/>
    </xf>
    <xf numFmtId="0" fontId="7" fillId="0" borderId="24" xfId="5" applyFont="1" applyFill="1" applyBorder="1" applyAlignment="1">
      <alignment horizontal="left" indent="1"/>
    </xf>
    <xf numFmtId="0" fontId="7" fillId="0" borderId="0" xfId="5" applyFont="1" applyFill="1" applyBorder="1" applyAlignment="1">
      <alignment horizontal="left" indent="1"/>
    </xf>
    <xf numFmtId="0" fontId="7" fillId="0" borderId="22" xfId="5" applyFont="1" applyFill="1" applyBorder="1" applyAlignment="1">
      <alignment horizontal="left" indent="1"/>
    </xf>
    <xf numFmtId="56" fontId="6" fillId="0" borderId="20" xfId="5" applyNumberFormat="1" applyFill="1" applyBorder="1" applyAlignment="1">
      <alignment horizontal="left" indent="1"/>
    </xf>
    <xf numFmtId="56" fontId="6" fillId="0" borderId="5" xfId="5" applyNumberFormat="1" applyFill="1" applyBorder="1" applyAlignment="1">
      <alignment horizontal="left" indent="1"/>
    </xf>
    <xf numFmtId="56" fontId="6" fillId="0" borderId="18" xfId="5" applyNumberFormat="1" applyFill="1" applyBorder="1" applyAlignment="1">
      <alignment horizontal="left" indent="1"/>
    </xf>
    <xf numFmtId="0" fontId="0" fillId="2" borderId="16" xfId="2" applyFont="1" applyBorder="1" applyAlignment="1">
      <alignment horizontal="center"/>
    </xf>
    <xf numFmtId="0" fontId="1" fillId="2" borderId="15" xfId="2" applyBorder="1" applyAlignment="1">
      <alignment horizontal="center"/>
    </xf>
    <xf numFmtId="0" fontId="1" fillId="2" borderId="14" xfId="2" applyBorder="1" applyAlignment="1">
      <alignment horizontal="center"/>
    </xf>
    <xf numFmtId="0" fontId="0" fillId="6" borderId="0" xfId="6" applyFont="1" applyFill="1" applyBorder="1" applyAlignment="1">
      <alignment horizontal="center" vertical="center" wrapText="1"/>
    </xf>
    <xf numFmtId="0" fontId="0" fillId="0" borderId="0" xfId="6" applyFont="1" applyBorder="1" applyAlignment="1">
      <alignment vertical="center" wrapText="1"/>
    </xf>
    <xf numFmtId="0" fontId="0" fillId="0" borderId="0" xfId="0" applyAlignment="1">
      <alignment vertical="center" wrapText="1"/>
    </xf>
    <xf numFmtId="0" fontId="0" fillId="6" borderId="0" xfId="6" applyFont="1" applyFill="1" applyBorder="1" applyAlignment="1">
      <alignment horizontal="center" vertical="center" wrapText="1" shrinkToFit="1"/>
    </xf>
    <xf numFmtId="0" fontId="0" fillId="0" borderId="0" xfId="6" applyFont="1" applyBorder="1" applyAlignment="1">
      <alignment vertical="center" wrapText="1" shrinkToFit="1"/>
    </xf>
    <xf numFmtId="0" fontId="0" fillId="0" borderId="0" xfId="0" applyAlignment="1">
      <alignment vertical="center" wrapText="1" shrinkToFit="1"/>
    </xf>
    <xf numFmtId="0" fontId="0" fillId="7" borderId="0" xfId="6" applyFont="1" applyFill="1" applyBorder="1" applyAlignment="1">
      <alignment vertical="center" wrapText="1"/>
    </xf>
    <xf numFmtId="0" fontId="0" fillId="7" borderId="0" xfId="6" applyFont="1" applyFill="1" applyBorder="1" applyAlignment="1">
      <alignment vertical="center" shrinkToFit="1"/>
    </xf>
    <xf numFmtId="0" fontId="8" fillId="0" borderId="31" xfId="5" applyFont="1" applyBorder="1" applyAlignment="1"/>
    <xf numFmtId="0" fontId="8" fillId="0" borderId="32" xfId="5" applyFont="1" applyBorder="1" applyAlignment="1"/>
    <xf numFmtId="0" fontId="8" fillId="0" borderId="0" xfId="5" applyFont="1" applyBorder="1" applyAlignment="1"/>
    <xf numFmtId="0" fontId="2" fillId="0" borderId="31" xfId="5" applyFont="1" applyBorder="1" applyAlignment="1"/>
    <xf numFmtId="0" fontId="2" fillId="0" borderId="32" xfId="5" applyFont="1" applyBorder="1" applyAlignment="1"/>
    <xf numFmtId="0" fontId="7" fillId="0" borderId="31" xfId="5" applyFont="1" applyBorder="1" applyAlignment="1"/>
    <xf numFmtId="0" fontId="7" fillId="0" borderId="32" xfId="5" applyFont="1" applyBorder="1" applyAlignment="1"/>
    <xf numFmtId="0" fontId="6" fillId="0" borderId="31" xfId="5" applyBorder="1" applyAlignment="1"/>
    <xf numFmtId="0" fontId="6" fillId="0" borderId="32" xfId="5" applyBorder="1" applyAlignment="1"/>
    <xf numFmtId="0" fontId="6" fillId="0" borderId="33" xfId="5" applyBorder="1" applyAlignment="1"/>
    <xf numFmtId="0" fontId="6" fillId="0" borderId="34" xfId="5" applyBorder="1" applyAlignment="1"/>
    <xf numFmtId="0" fontId="0" fillId="0" borderId="35" xfId="0" applyBorder="1" applyAlignment="1">
      <alignment horizontal="center" vertical="center"/>
    </xf>
    <xf numFmtId="0" fontId="0" fillId="0" borderId="10" xfId="0" applyBorder="1" applyAlignment="1">
      <alignment horizontal="center" vertical="center"/>
    </xf>
    <xf numFmtId="0" fontId="0" fillId="0" borderId="7" xfId="0" applyBorder="1" applyAlignment="1">
      <alignment horizontal="center" vertical="center"/>
    </xf>
    <xf numFmtId="0" fontId="0" fillId="0" borderId="35" xfId="0" applyBorder="1" applyAlignment="1">
      <alignment horizontal="distributed" vertical="center" indent="20"/>
    </xf>
    <xf numFmtId="0" fontId="0" fillId="0" borderId="10" xfId="0" applyBorder="1" applyAlignment="1">
      <alignment horizontal="distributed" vertical="center" indent="20"/>
    </xf>
    <xf numFmtId="0" fontId="0" fillId="0" borderId="7" xfId="0" applyBorder="1" applyAlignment="1">
      <alignment horizontal="distributed" vertical="center" indent="20"/>
    </xf>
  </cellXfs>
  <cellStyles count="7">
    <cellStyle name="20% - アクセント 2" xfId="2" builtinId="34"/>
    <cellStyle name="桁区切り" xfId="1" builtinId="6"/>
    <cellStyle name="桁区切り 3" xfId="4"/>
    <cellStyle name="標準" xfId="0" builtinId="0"/>
    <cellStyle name="標準 2" xfId="3"/>
    <cellStyle name="標準 3" xfId="5"/>
    <cellStyle name="標準 6"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C18" sqref="C18"/>
    </sheetView>
  </sheetViews>
  <sheetFormatPr defaultRowHeight="13.5"/>
  <cols>
    <col min="1" max="1" width="16.5" style="83" customWidth="1"/>
    <col min="3" max="3" width="16.5" style="86" customWidth="1"/>
    <col min="5" max="5" width="16.5" style="83" customWidth="1"/>
  </cols>
  <sheetData>
    <row r="1" spans="1:5" ht="30" customHeight="1">
      <c r="A1" s="83" t="s">
        <v>136</v>
      </c>
      <c r="C1" s="86" t="s">
        <v>137</v>
      </c>
      <c r="E1" s="83" t="s">
        <v>138</v>
      </c>
    </row>
    <row r="2" spans="1:5">
      <c r="A2" s="81" t="s">
        <v>125</v>
      </c>
      <c r="C2" s="84" t="s">
        <v>125</v>
      </c>
      <c r="E2" s="81" t="s">
        <v>125</v>
      </c>
    </row>
    <row r="3" spans="1:5">
      <c r="A3" s="82" t="s">
        <v>126</v>
      </c>
      <c r="C3" s="85" t="s">
        <v>126</v>
      </c>
      <c r="E3" s="82" t="s">
        <v>126</v>
      </c>
    </row>
    <row r="4" spans="1:5" ht="27">
      <c r="A4" s="82" t="s">
        <v>127</v>
      </c>
      <c r="C4" s="85" t="s">
        <v>127</v>
      </c>
      <c r="E4" s="82" t="s">
        <v>127</v>
      </c>
    </row>
    <row r="5" spans="1:5">
      <c r="A5" s="82" t="s">
        <v>126</v>
      </c>
      <c r="C5" s="85" t="s">
        <v>126</v>
      </c>
      <c r="E5" s="82" t="s">
        <v>126</v>
      </c>
    </row>
    <row r="6" spans="1:5" ht="27">
      <c r="A6" s="82" t="s">
        <v>128</v>
      </c>
      <c r="C6" s="85" t="s">
        <v>128</v>
      </c>
      <c r="E6" s="82" t="s">
        <v>128</v>
      </c>
    </row>
    <row r="7" spans="1:5" ht="27">
      <c r="A7" s="87" t="s">
        <v>127</v>
      </c>
      <c r="C7" s="88" t="s">
        <v>127</v>
      </c>
      <c r="E7" s="87" t="s">
        <v>135</v>
      </c>
    </row>
    <row r="8" spans="1:5" ht="27">
      <c r="A8" s="82" t="s">
        <v>129</v>
      </c>
      <c r="C8" s="85" t="s">
        <v>129</v>
      </c>
      <c r="E8" s="82" t="s">
        <v>129</v>
      </c>
    </row>
    <row r="9" spans="1:5">
      <c r="A9" s="82" t="s">
        <v>130</v>
      </c>
      <c r="C9" s="85" t="s">
        <v>130</v>
      </c>
      <c r="E9" s="82" t="s">
        <v>130</v>
      </c>
    </row>
    <row r="10" spans="1:5" ht="27">
      <c r="A10" s="82" t="s">
        <v>131</v>
      </c>
      <c r="C10" s="85" t="s">
        <v>131</v>
      </c>
      <c r="E10" s="82" t="s">
        <v>131</v>
      </c>
    </row>
    <row r="11" spans="1:5" ht="27">
      <c r="A11" s="82" t="s">
        <v>131</v>
      </c>
      <c r="C11" s="85" t="s">
        <v>131</v>
      </c>
      <c r="E11" s="82" t="s">
        <v>131</v>
      </c>
    </row>
    <row r="12" spans="1:5" ht="27">
      <c r="A12" s="82" t="s">
        <v>132</v>
      </c>
      <c r="C12" s="85" t="s">
        <v>132</v>
      </c>
      <c r="E12" s="82" t="s">
        <v>132</v>
      </c>
    </row>
    <row r="13" spans="1:5">
      <c r="A13" s="82" t="s">
        <v>133</v>
      </c>
      <c r="C13" s="85" t="s">
        <v>133</v>
      </c>
      <c r="E13" s="82" t="s">
        <v>133</v>
      </c>
    </row>
    <row r="14" spans="1:5" ht="27">
      <c r="A14" s="82" t="s">
        <v>134</v>
      </c>
      <c r="C14" s="85" t="s">
        <v>134</v>
      </c>
      <c r="E14" s="82" t="s">
        <v>134</v>
      </c>
    </row>
    <row r="15" spans="1:5" ht="27">
      <c r="A15" s="82" t="s">
        <v>132</v>
      </c>
      <c r="C15" s="85" t="s">
        <v>132</v>
      </c>
      <c r="E15" s="82" t="s">
        <v>132</v>
      </c>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activeCell="E25" sqref="E25:I25"/>
    </sheetView>
  </sheetViews>
  <sheetFormatPr defaultRowHeight="12.75"/>
  <cols>
    <col min="1" max="3" width="10.875" style="14" customWidth="1"/>
    <col min="4" max="4" width="6.375" style="14" bestFit="1" customWidth="1"/>
    <col min="5" max="5" width="27.25" style="14" customWidth="1"/>
    <col min="6" max="6" width="2.5" style="14" customWidth="1"/>
    <col min="7" max="7" width="9.75" style="14" customWidth="1"/>
    <col min="8" max="8" width="13.375" style="14" customWidth="1"/>
    <col min="9" max="9" width="10.375" style="14" customWidth="1"/>
    <col min="10" max="10" width="3.5" style="14" customWidth="1"/>
    <col min="11" max="16384" width="9" style="14"/>
  </cols>
  <sheetData>
    <row r="1" spans="1:10" s="46" customFormat="1" ht="13.7" customHeight="1">
      <c r="A1" s="50" t="s">
        <v>124</v>
      </c>
      <c r="B1" s="48"/>
      <c r="C1" s="47"/>
      <c r="D1" s="47"/>
      <c r="E1" s="47"/>
      <c r="F1" s="47"/>
    </row>
    <row r="2" spans="1:10" s="46" customFormat="1" ht="13.7" customHeight="1">
      <c r="A2" s="50" t="s">
        <v>123</v>
      </c>
      <c r="B2" s="48"/>
      <c r="C2" s="47"/>
      <c r="D2" s="47"/>
      <c r="E2" s="47"/>
      <c r="F2" s="47"/>
    </row>
    <row r="3" spans="1:10" s="46" customFormat="1" ht="13.7" customHeight="1">
      <c r="A3" s="49"/>
      <c r="B3" s="48"/>
      <c r="C3" s="47"/>
      <c r="D3" s="47"/>
      <c r="E3" s="47"/>
      <c r="F3" s="47"/>
    </row>
    <row r="4" spans="1:10" s="46" customFormat="1" ht="12.75" customHeight="1" thickBot="1">
      <c r="C4" s="47"/>
      <c r="D4" s="47"/>
      <c r="E4" s="47"/>
      <c r="F4" s="47"/>
    </row>
    <row r="5" spans="1:10" ht="12.75" customHeight="1">
      <c r="B5" s="45" t="s">
        <v>139</v>
      </c>
      <c r="C5" s="66" t="s">
        <v>121</v>
      </c>
      <c r="D5" s="67"/>
      <c r="E5" s="68"/>
      <c r="F5" s="38"/>
      <c r="G5" s="69" t="s">
        <v>120</v>
      </c>
      <c r="H5" s="44" t="s">
        <v>119</v>
      </c>
      <c r="I5" s="43" t="s">
        <v>118</v>
      </c>
    </row>
    <row r="6" spans="1:10" ht="12.75" customHeight="1">
      <c r="B6" s="42" t="s">
        <v>117</v>
      </c>
      <c r="C6" s="72" t="s">
        <v>116</v>
      </c>
      <c r="D6" s="73"/>
      <c r="E6" s="74"/>
      <c r="F6" s="38"/>
      <c r="G6" s="70"/>
      <c r="H6" s="41" t="s">
        <v>115</v>
      </c>
      <c r="I6" s="40" t="s">
        <v>114</v>
      </c>
    </row>
    <row r="7" spans="1:10" ht="12.75" customHeight="1" thickBot="1">
      <c r="B7" s="39" t="s">
        <v>113</v>
      </c>
      <c r="C7" s="75">
        <v>42480</v>
      </c>
      <c r="D7" s="76"/>
      <c r="E7" s="77"/>
      <c r="F7" s="38"/>
      <c r="G7" s="71"/>
      <c r="H7" s="37" t="s">
        <v>112</v>
      </c>
      <c r="I7" s="36"/>
    </row>
    <row r="8" spans="1:10" ht="12.75" customHeight="1"/>
    <row r="9" spans="1:10" s="33" customFormat="1" ht="18.75" customHeight="1" thickBot="1">
      <c r="A9" s="35"/>
      <c r="G9" s="34"/>
    </row>
    <row r="10" spans="1:10" ht="17.25" customHeight="1" thickBot="1">
      <c r="A10" s="32" t="s">
        <v>111</v>
      </c>
      <c r="B10" s="51" t="s">
        <v>110</v>
      </c>
      <c r="C10" s="51" t="s">
        <v>109</v>
      </c>
      <c r="D10" s="78" t="s">
        <v>108</v>
      </c>
      <c r="E10" s="79"/>
      <c r="F10" s="79"/>
      <c r="G10" s="79"/>
      <c r="H10" s="79"/>
      <c r="I10" s="80"/>
    </row>
    <row r="11" spans="1:10" ht="17.25" customHeight="1" thickTop="1">
      <c r="A11" s="23">
        <v>0.54166666666666663</v>
      </c>
      <c r="B11" s="22">
        <f t="shared" ref="B11:B24" si="0">IF(ISBLANK(C11),"",A11+C11)</f>
        <v>0.625</v>
      </c>
      <c r="C11" s="22">
        <v>8.3333333333333329E-2</v>
      </c>
      <c r="D11" s="30" t="s">
        <v>107</v>
      </c>
      <c r="E11" s="64"/>
      <c r="F11" s="64"/>
      <c r="G11" s="64"/>
      <c r="H11" s="64"/>
      <c r="I11" s="65"/>
      <c r="J11" s="26"/>
    </row>
    <row r="12" spans="1:10" ht="17.25" customHeight="1">
      <c r="A12" s="23"/>
      <c r="B12" s="22" t="str">
        <f t="shared" si="0"/>
        <v/>
      </c>
      <c r="C12" s="22"/>
      <c r="D12" s="28"/>
      <c r="E12" s="89"/>
      <c r="F12" s="90"/>
      <c r="G12" s="90"/>
      <c r="H12" s="90"/>
      <c r="I12" s="90"/>
      <c r="J12" s="26"/>
    </row>
    <row r="13" spans="1:10" ht="17.25" customHeight="1">
      <c r="A13" s="23"/>
      <c r="B13" s="22" t="str">
        <f t="shared" si="0"/>
        <v/>
      </c>
      <c r="C13" s="22"/>
      <c r="D13" s="28"/>
      <c r="E13" s="89"/>
      <c r="F13" s="90"/>
      <c r="G13" s="90"/>
      <c r="H13" s="90"/>
      <c r="I13" s="90"/>
      <c r="J13" s="26"/>
    </row>
    <row r="14" spans="1:10" ht="17.25" customHeight="1">
      <c r="A14" s="23"/>
      <c r="B14" s="22" t="str">
        <f t="shared" si="0"/>
        <v/>
      </c>
      <c r="C14" s="22"/>
      <c r="D14" s="28"/>
      <c r="E14" s="91"/>
      <c r="F14" s="91"/>
      <c r="G14" s="91"/>
      <c r="H14" s="91"/>
      <c r="I14" s="89"/>
      <c r="J14" s="26"/>
    </row>
    <row r="15" spans="1:10" ht="17.25" customHeight="1">
      <c r="A15" s="23"/>
      <c r="B15" s="22" t="str">
        <f t="shared" si="0"/>
        <v/>
      </c>
      <c r="C15" s="22"/>
      <c r="D15" s="28"/>
      <c r="E15" s="91"/>
      <c r="F15" s="91"/>
      <c r="G15" s="91"/>
      <c r="H15" s="91"/>
      <c r="I15" s="89"/>
      <c r="J15" s="26"/>
    </row>
    <row r="16" spans="1:10" ht="17.25" customHeight="1">
      <c r="A16" s="23"/>
      <c r="B16" s="22" t="str">
        <f t="shared" si="0"/>
        <v/>
      </c>
      <c r="C16" s="22"/>
      <c r="D16" s="28"/>
      <c r="E16" s="91"/>
      <c r="F16" s="91"/>
      <c r="G16" s="91"/>
      <c r="H16" s="91"/>
      <c r="I16" s="89"/>
      <c r="J16" s="26"/>
    </row>
    <row r="17" spans="1:10" ht="17.25" customHeight="1">
      <c r="A17" s="23"/>
      <c r="B17" s="22" t="str">
        <f t="shared" si="0"/>
        <v/>
      </c>
      <c r="C17" s="22"/>
      <c r="D17" s="28"/>
      <c r="E17" s="91"/>
      <c r="F17" s="91"/>
      <c r="G17" s="91"/>
      <c r="H17" s="91"/>
      <c r="I17" s="89"/>
      <c r="J17" s="26"/>
    </row>
    <row r="18" spans="1:10" ht="17.25" customHeight="1">
      <c r="A18" s="23"/>
      <c r="B18" s="22" t="str">
        <f t="shared" si="0"/>
        <v/>
      </c>
      <c r="C18" s="22"/>
      <c r="D18" s="28"/>
      <c r="E18" s="91"/>
      <c r="F18" s="91"/>
      <c r="G18" s="91"/>
      <c r="H18" s="91"/>
      <c r="I18" s="89"/>
      <c r="J18" s="26"/>
    </row>
    <row r="19" spans="1:10" ht="17.25" customHeight="1">
      <c r="A19" s="23"/>
      <c r="B19" s="22" t="str">
        <f t="shared" si="0"/>
        <v/>
      </c>
      <c r="C19" s="22"/>
      <c r="D19" s="28"/>
      <c r="E19" s="91"/>
      <c r="F19" s="91"/>
      <c r="G19" s="91"/>
      <c r="H19" s="91"/>
      <c r="I19" s="89"/>
      <c r="J19" s="26"/>
    </row>
    <row r="20" spans="1:10" ht="17.25" customHeight="1">
      <c r="A20" s="23"/>
      <c r="B20" s="22" t="str">
        <f t="shared" si="0"/>
        <v/>
      </c>
      <c r="C20" s="22"/>
      <c r="D20" s="28"/>
      <c r="E20" s="89"/>
      <c r="F20" s="90"/>
      <c r="G20" s="90"/>
      <c r="H20" s="90"/>
      <c r="I20" s="90"/>
      <c r="J20" s="26"/>
    </row>
    <row r="21" spans="1:10" ht="17.25" customHeight="1">
      <c r="A21" s="23"/>
      <c r="B21" s="22" t="str">
        <f t="shared" si="0"/>
        <v/>
      </c>
      <c r="C21" s="22"/>
      <c r="D21" s="28"/>
      <c r="E21" s="89"/>
      <c r="F21" s="90"/>
      <c r="G21" s="90"/>
      <c r="H21" s="90"/>
      <c r="I21" s="90"/>
      <c r="J21" s="26"/>
    </row>
    <row r="22" spans="1:10" ht="17.25" customHeight="1">
      <c r="A22" s="23"/>
      <c r="B22" s="22" t="str">
        <f t="shared" si="0"/>
        <v/>
      </c>
      <c r="C22" s="22"/>
      <c r="D22" s="28"/>
      <c r="E22" s="92"/>
      <c r="F22" s="93"/>
      <c r="G22" s="93"/>
      <c r="H22" s="93"/>
      <c r="I22" s="93"/>
      <c r="J22" s="26"/>
    </row>
    <row r="23" spans="1:10" ht="17.25" customHeight="1">
      <c r="A23" s="23"/>
      <c r="B23" s="22" t="str">
        <f t="shared" si="0"/>
        <v/>
      </c>
      <c r="C23" s="22"/>
      <c r="D23" s="28"/>
      <c r="E23" s="92"/>
      <c r="F23" s="93"/>
      <c r="G23" s="93"/>
      <c r="H23" s="93"/>
      <c r="I23" s="93"/>
      <c r="J23" s="26"/>
    </row>
    <row r="24" spans="1:10" ht="17.25" customHeight="1">
      <c r="A24" s="23"/>
      <c r="B24" s="22" t="str">
        <f t="shared" si="0"/>
        <v/>
      </c>
      <c r="C24" s="22"/>
      <c r="D24" s="27"/>
      <c r="E24" s="92"/>
      <c r="F24" s="93"/>
      <c r="G24" s="93"/>
      <c r="H24" s="93"/>
      <c r="I24" s="93"/>
      <c r="J24" s="26"/>
    </row>
    <row r="25" spans="1:10" ht="17.25" customHeight="1">
      <c r="A25" s="23"/>
      <c r="B25" s="22"/>
      <c r="C25" s="22"/>
      <c r="D25" s="27"/>
      <c r="E25" s="92"/>
      <c r="F25" s="93"/>
      <c r="G25" s="93"/>
      <c r="H25" s="93"/>
      <c r="I25" s="93"/>
      <c r="J25" s="26"/>
    </row>
    <row r="26" spans="1:10" ht="17.25" customHeight="1">
      <c r="A26" s="23"/>
      <c r="B26" s="22"/>
      <c r="C26" s="22"/>
      <c r="D26" s="27"/>
      <c r="E26" s="92"/>
      <c r="F26" s="93"/>
      <c r="G26" s="93"/>
      <c r="H26" s="93"/>
      <c r="I26" s="93"/>
      <c r="J26" s="26"/>
    </row>
    <row r="27" spans="1:10" ht="17.25" customHeight="1">
      <c r="A27" s="23"/>
      <c r="B27" s="22"/>
      <c r="C27" s="22"/>
      <c r="D27" s="27"/>
      <c r="E27" s="92"/>
      <c r="F27" s="93"/>
      <c r="G27" s="93"/>
      <c r="H27" s="93"/>
      <c r="I27" s="93"/>
      <c r="J27" s="26"/>
    </row>
    <row r="28" spans="1:10" ht="17.25" customHeight="1">
      <c r="A28" s="23"/>
      <c r="B28" s="22"/>
      <c r="C28" s="22"/>
      <c r="D28" s="27"/>
      <c r="E28" s="92"/>
      <c r="F28" s="93"/>
      <c r="G28" s="93"/>
      <c r="H28" s="93"/>
      <c r="I28" s="93"/>
      <c r="J28" s="26"/>
    </row>
    <row r="29" spans="1:10" ht="17.25" customHeight="1">
      <c r="A29" s="23"/>
      <c r="B29" s="22"/>
      <c r="C29" s="22"/>
      <c r="D29" s="24"/>
      <c r="E29" s="92"/>
      <c r="F29" s="93"/>
      <c r="G29" s="93"/>
      <c r="H29" s="93"/>
      <c r="I29" s="93"/>
    </row>
    <row r="30" spans="1:10" ht="17.25" customHeight="1">
      <c r="A30" s="23"/>
      <c r="B30" s="22"/>
      <c r="C30" s="22"/>
      <c r="D30" s="24"/>
      <c r="E30" s="94"/>
      <c r="F30" s="95"/>
      <c r="G30" s="95"/>
      <c r="H30" s="95"/>
      <c r="I30" s="95"/>
    </row>
    <row r="31" spans="1:10" ht="17.25" customHeight="1">
      <c r="A31" s="23"/>
      <c r="B31" s="22"/>
      <c r="C31" s="22"/>
      <c r="D31" s="24"/>
      <c r="E31" s="94"/>
      <c r="F31" s="95"/>
      <c r="G31" s="95"/>
      <c r="H31" s="95"/>
      <c r="I31" s="95"/>
    </row>
    <row r="32" spans="1:10" ht="17.25" customHeight="1">
      <c r="A32" s="23"/>
      <c r="B32" s="22"/>
      <c r="C32" s="22"/>
      <c r="D32" s="24"/>
      <c r="E32" s="94"/>
      <c r="F32" s="95"/>
      <c r="G32" s="95"/>
      <c r="H32" s="95"/>
      <c r="I32" s="95"/>
    </row>
    <row r="33" spans="1:9" ht="17.25" customHeight="1">
      <c r="A33" s="23"/>
      <c r="B33" s="22"/>
      <c r="C33" s="22"/>
      <c r="D33" s="24"/>
      <c r="E33" s="94"/>
      <c r="F33" s="95"/>
      <c r="G33" s="95"/>
      <c r="H33" s="95"/>
      <c r="I33" s="95"/>
    </row>
    <row r="34" spans="1:9" ht="17.25" customHeight="1">
      <c r="A34" s="23"/>
      <c r="B34" s="22"/>
      <c r="C34" s="22"/>
      <c r="D34" s="24"/>
      <c r="E34" s="94"/>
      <c r="F34" s="95"/>
      <c r="G34" s="95"/>
      <c r="H34" s="95"/>
      <c r="I34" s="95"/>
    </row>
    <row r="35" spans="1:9" ht="17.25" customHeight="1">
      <c r="A35" s="23"/>
      <c r="B35" s="22"/>
      <c r="C35" s="22"/>
      <c r="D35" s="19"/>
      <c r="E35" s="94"/>
      <c r="F35" s="95"/>
      <c r="G35" s="95"/>
      <c r="H35" s="95"/>
      <c r="I35" s="95"/>
    </row>
    <row r="36" spans="1:9" ht="17.25" customHeight="1">
      <c r="A36" s="21"/>
      <c r="B36" s="20"/>
      <c r="C36" s="20"/>
      <c r="D36" s="19"/>
      <c r="E36" s="96"/>
      <c r="F36" s="97"/>
      <c r="G36" s="97"/>
      <c r="H36" s="97"/>
      <c r="I36" s="97"/>
    </row>
    <row r="37" spans="1:9" ht="17.25" customHeight="1">
      <c r="A37" s="21"/>
      <c r="B37" s="20"/>
      <c r="C37" s="20"/>
      <c r="D37" s="19"/>
      <c r="E37" s="96"/>
      <c r="F37" s="97"/>
      <c r="G37" s="97"/>
      <c r="H37" s="97"/>
      <c r="I37" s="97"/>
    </row>
    <row r="38" spans="1:9" ht="17.25" customHeight="1">
      <c r="A38" s="21"/>
      <c r="B38" s="20"/>
      <c r="C38" s="20"/>
      <c r="D38" s="19"/>
      <c r="E38" s="96"/>
      <c r="F38" s="97"/>
      <c r="G38" s="97"/>
      <c r="H38" s="97"/>
      <c r="I38" s="97"/>
    </row>
    <row r="39" spans="1:9" ht="17.25" customHeight="1">
      <c r="A39" s="21"/>
      <c r="B39" s="20"/>
      <c r="C39" s="20"/>
      <c r="D39" s="19"/>
      <c r="E39" s="96"/>
      <c r="F39" s="97"/>
      <c r="G39" s="97"/>
      <c r="H39" s="97"/>
      <c r="I39" s="97"/>
    </row>
    <row r="40" spans="1:9" ht="17.25" customHeight="1">
      <c r="A40" s="21"/>
      <c r="B40" s="20"/>
      <c r="C40" s="20"/>
      <c r="D40" s="19"/>
      <c r="E40" s="96"/>
      <c r="F40" s="97"/>
      <c r="G40" s="97"/>
      <c r="H40" s="97"/>
      <c r="I40" s="97"/>
    </row>
    <row r="41" spans="1:9" ht="17.25" customHeight="1">
      <c r="A41" s="21"/>
      <c r="B41" s="20"/>
      <c r="C41" s="20"/>
      <c r="D41" s="19"/>
      <c r="E41" s="96"/>
      <c r="F41" s="97"/>
      <c r="G41" s="97"/>
      <c r="H41" s="97"/>
      <c r="I41" s="97"/>
    </row>
    <row r="42" spans="1:9" ht="17.25" customHeight="1">
      <c r="A42" s="21"/>
      <c r="B42" s="20"/>
      <c r="C42" s="20"/>
      <c r="D42" s="19"/>
      <c r="E42" s="96"/>
      <c r="F42" s="97"/>
      <c r="G42" s="97"/>
      <c r="H42" s="97"/>
      <c r="I42" s="97"/>
    </row>
    <row r="43" spans="1:9" ht="17.25" customHeight="1">
      <c r="A43" s="21"/>
      <c r="B43" s="20"/>
      <c r="C43" s="20"/>
      <c r="D43" s="19"/>
      <c r="E43" s="96"/>
      <c r="F43" s="97"/>
      <c r="G43" s="97"/>
      <c r="H43" s="97"/>
      <c r="I43" s="97"/>
    </row>
    <row r="44" spans="1:9" ht="17.25" customHeight="1">
      <c r="A44" s="21"/>
      <c r="B44" s="20"/>
      <c r="C44" s="20"/>
      <c r="D44" s="19"/>
      <c r="E44" s="96"/>
      <c r="F44" s="97"/>
      <c r="G44" s="97"/>
      <c r="H44" s="97"/>
      <c r="I44" s="97"/>
    </row>
    <row r="45" spans="1:9" ht="17.25" customHeight="1">
      <c r="A45" s="21"/>
      <c r="B45" s="20"/>
      <c r="C45" s="20"/>
      <c r="D45" s="19"/>
      <c r="E45" s="96"/>
      <c r="F45" s="97"/>
      <c r="G45" s="97"/>
      <c r="H45" s="97"/>
      <c r="I45" s="97"/>
    </row>
    <row r="46" spans="1:9" ht="17.25" customHeight="1">
      <c r="A46" s="21"/>
      <c r="B46" s="20"/>
      <c r="C46" s="20"/>
      <c r="D46" s="19"/>
      <c r="E46" s="96"/>
      <c r="F46" s="97"/>
      <c r="G46" s="97"/>
      <c r="H46" s="97"/>
      <c r="I46" s="97"/>
    </row>
    <row r="47" spans="1:9" ht="17.25" customHeight="1">
      <c r="A47" s="21"/>
      <c r="B47" s="20"/>
      <c r="C47" s="20"/>
      <c r="D47" s="19"/>
      <c r="E47" s="96"/>
      <c r="F47" s="97"/>
      <c r="G47" s="97"/>
      <c r="H47" s="97"/>
      <c r="I47" s="97"/>
    </row>
    <row r="48" spans="1:9" ht="17.25" customHeight="1" thickBot="1">
      <c r="A48" s="18"/>
      <c r="B48" s="17"/>
      <c r="C48" s="17"/>
      <c r="D48" s="16"/>
      <c r="E48" s="98"/>
      <c r="F48" s="99"/>
      <c r="G48" s="99"/>
      <c r="H48" s="99"/>
      <c r="I48" s="99"/>
    </row>
  </sheetData>
  <mergeCells count="43">
    <mergeCell ref="E45:I45"/>
    <mergeCell ref="E46:I46"/>
    <mergeCell ref="E47:I47"/>
    <mergeCell ref="E48:I48"/>
    <mergeCell ref="E39:I39"/>
    <mergeCell ref="E40:I40"/>
    <mergeCell ref="E41:I41"/>
    <mergeCell ref="E42:I42"/>
    <mergeCell ref="E43:I43"/>
    <mergeCell ref="E44:I44"/>
    <mergeCell ref="E33:I33"/>
    <mergeCell ref="E34:I34"/>
    <mergeCell ref="E35:I35"/>
    <mergeCell ref="E36:I36"/>
    <mergeCell ref="E37:I37"/>
    <mergeCell ref="E38:I38"/>
    <mergeCell ref="E27:I27"/>
    <mergeCell ref="E28:I28"/>
    <mergeCell ref="E29:I29"/>
    <mergeCell ref="E30:I30"/>
    <mergeCell ref="E31:I31"/>
    <mergeCell ref="E32:I32"/>
    <mergeCell ref="E21:I21"/>
    <mergeCell ref="E22:I22"/>
    <mergeCell ref="E23:I23"/>
    <mergeCell ref="E24:I24"/>
    <mergeCell ref="E25:I25"/>
    <mergeCell ref="E26:I26"/>
    <mergeCell ref="E12:I12"/>
    <mergeCell ref="E13:I13"/>
    <mergeCell ref="E14:I14"/>
    <mergeCell ref="E15:I15"/>
    <mergeCell ref="E16:I16"/>
    <mergeCell ref="E17:I17"/>
    <mergeCell ref="E18:I18"/>
    <mergeCell ref="E19:I19"/>
    <mergeCell ref="E20:I20"/>
    <mergeCell ref="C5:E5"/>
    <mergeCell ref="G5:G7"/>
    <mergeCell ref="C6:E6"/>
    <mergeCell ref="C7:E7"/>
    <mergeCell ref="D10:I10"/>
    <mergeCell ref="E11:I11"/>
  </mergeCells>
  <phoneticPr fontId="3"/>
  <printOptions horizontalCentered="1" verticalCentered="1"/>
  <pageMargins left="0.74803149606299213" right="0.74803149606299213" top="0.98425196850393704" bottom="0.98425196850393704" header="0.51181102362204722" footer="0.51181102362204722"/>
  <pageSetup scale="85" orientation="portrait" horizontalDpi="300" verticalDpi="300" r:id="rId1"/>
  <headerFooter alignWithMargins="0">
    <oddFooter>&amp;C&amp;9&amp;P of &amp;N&amp;R&amp;9&amp;D &amp;T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
  <sheetViews>
    <sheetView workbookViewId="0">
      <selection activeCell="A5" sqref="A5:J5"/>
    </sheetView>
  </sheetViews>
  <sheetFormatPr defaultRowHeight="13.5"/>
  <cols>
    <col min="6" max="6" width="36.75" customWidth="1"/>
  </cols>
  <sheetData>
    <row r="2" spans="1:10" ht="27" customHeight="1">
      <c r="A2" s="100" t="s">
        <v>141</v>
      </c>
      <c r="B2" s="101"/>
      <c r="C2" s="101"/>
      <c r="D2" s="101"/>
      <c r="E2" s="101"/>
      <c r="F2" s="101"/>
      <c r="G2" s="101"/>
      <c r="H2" s="101"/>
      <c r="I2" s="101"/>
      <c r="J2" s="102"/>
    </row>
    <row r="5" spans="1:10" ht="27" customHeight="1">
      <c r="A5" s="103" t="s">
        <v>140</v>
      </c>
      <c r="B5" s="104"/>
      <c r="C5" s="104"/>
      <c r="D5" s="104"/>
      <c r="E5" s="104"/>
      <c r="F5" s="104"/>
      <c r="G5" s="104"/>
      <c r="H5" s="104"/>
      <c r="I5" s="104"/>
      <c r="J5" s="105"/>
    </row>
  </sheetData>
  <mergeCells count="2">
    <mergeCell ref="A2:J2"/>
    <mergeCell ref="A5:J5"/>
  </mergeCells>
  <phoneticPr fontId="3"/>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5"/>
  <sheetViews>
    <sheetView tabSelected="1" zoomScaleNormal="100" workbookViewId="0">
      <selection activeCell="F18" sqref="F18"/>
    </sheetView>
  </sheetViews>
  <sheetFormatPr defaultRowHeight="13.5"/>
  <cols>
    <col min="1" max="1" width="11.625" style="1" bestFit="1" customWidth="1"/>
    <col min="2" max="2" width="13.125" style="2" customWidth="1"/>
    <col min="3" max="3" width="11" style="1" bestFit="1" customWidth="1"/>
    <col min="4" max="4" width="11.25" style="1" bestFit="1" customWidth="1"/>
    <col min="5" max="5" width="19.5" style="1" bestFit="1" customWidth="1"/>
    <col min="6" max="6" width="19.5" style="1" customWidth="1"/>
    <col min="7" max="8" width="9.75" style="1" bestFit="1" customWidth="1"/>
    <col min="9" max="9" width="13.75" style="1" bestFit="1" customWidth="1"/>
    <col min="10" max="10" width="11.75" style="1" bestFit="1" customWidth="1"/>
    <col min="11" max="16384" width="9" style="1"/>
  </cols>
  <sheetData>
    <row r="1" spans="1:10">
      <c r="A1" s="11" t="s">
        <v>69</v>
      </c>
      <c r="B1" s="11" t="s">
        <v>68</v>
      </c>
      <c r="C1" s="11" t="s">
        <v>67</v>
      </c>
      <c r="D1" s="11" t="s">
        <v>66</v>
      </c>
      <c r="E1" s="11" t="s">
        <v>65</v>
      </c>
      <c r="F1" s="11" t="s">
        <v>65</v>
      </c>
      <c r="G1" s="11" t="s">
        <v>64</v>
      </c>
      <c r="H1" s="12" t="s">
        <v>63</v>
      </c>
      <c r="I1" s="11" t="s">
        <v>62</v>
      </c>
      <c r="J1" s="11" t="s">
        <v>61</v>
      </c>
    </row>
    <row r="2" spans="1:10">
      <c r="A2" s="8">
        <v>42376</v>
      </c>
      <c r="B2" s="7" t="s">
        <v>3</v>
      </c>
      <c r="C2" s="6" t="s">
        <v>2</v>
      </c>
      <c r="D2" s="6" t="s">
        <v>24</v>
      </c>
      <c r="E2" s="6" t="s">
        <v>23</v>
      </c>
      <c r="F2" s="6" t="str">
        <f t="shared" ref="F2:F65" si="0">IF(E2="深煎り漆黒コーヒー",REPLACE(E2,4,,"　"),E2)</f>
        <v>アクア</v>
      </c>
      <c r="G2" s="6">
        <v>72</v>
      </c>
      <c r="H2" s="5">
        <v>32</v>
      </c>
      <c r="I2" s="5">
        <f t="shared" ref="I2:I65" si="1">G2*H2</f>
        <v>2304</v>
      </c>
      <c r="J2" s="4">
        <f t="shared" ref="J2:J65" si="2">I2*0.08</f>
        <v>184.32</v>
      </c>
    </row>
    <row r="3" spans="1:10">
      <c r="A3" s="8">
        <v>42376</v>
      </c>
      <c r="B3" s="7" t="s">
        <v>6</v>
      </c>
      <c r="C3" s="6" t="s">
        <v>60</v>
      </c>
      <c r="D3" s="10" t="s">
        <v>24</v>
      </c>
      <c r="E3" s="6" t="s">
        <v>23</v>
      </c>
      <c r="F3" s="6" t="str">
        <f t="shared" si="0"/>
        <v>アクア</v>
      </c>
      <c r="G3" s="6">
        <v>48</v>
      </c>
      <c r="H3" s="5">
        <v>32</v>
      </c>
      <c r="I3" s="5">
        <f t="shared" si="1"/>
        <v>1536</v>
      </c>
      <c r="J3" s="4">
        <f t="shared" si="2"/>
        <v>122.88</v>
      </c>
    </row>
    <row r="4" spans="1:10">
      <c r="A4" s="8">
        <v>42376</v>
      </c>
      <c r="B4" s="7" t="s">
        <v>15</v>
      </c>
      <c r="C4" s="6" t="s">
        <v>2</v>
      </c>
      <c r="D4" s="6" t="s">
        <v>24</v>
      </c>
      <c r="E4" s="6" t="s">
        <v>57</v>
      </c>
      <c r="F4" s="6" t="str">
        <f t="shared" si="0"/>
        <v>スポーツドリンク赤</v>
      </c>
      <c r="G4" s="6">
        <v>120</v>
      </c>
      <c r="H4" s="5">
        <v>44</v>
      </c>
      <c r="I4" s="5">
        <f t="shared" si="1"/>
        <v>5280</v>
      </c>
      <c r="J4" s="4">
        <f t="shared" si="2"/>
        <v>422.40000000000003</v>
      </c>
    </row>
    <row r="5" spans="1:10">
      <c r="A5" s="8">
        <v>42376</v>
      </c>
      <c r="B5" s="7" t="s">
        <v>17</v>
      </c>
      <c r="C5" s="6" t="s">
        <v>2</v>
      </c>
      <c r="D5" s="6" t="s">
        <v>24</v>
      </c>
      <c r="E5" s="6" t="s">
        <v>57</v>
      </c>
      <c r="F5" s="6" t="str">
        <f t="shared" si="0"/>
        <v>スポーツドリンク赤</v>
      </c>
      <c r="G5" s="6">
        <v>48</v>
      </c>
      <c r="H5" s="5">
        <v>44</v>
      </c>
      <c r="I5" s="5">
        <f t="shared" si="1"/>
        <v>2112</v>
      </c>
      <c r="J5" s="4">
        <f t="shared" si="2"/>
        <v>168.96</v>
      </c>
    </row>
    <row r="6" spans="1:10">
      <c r="A6" s="8">
        <v>42376</v>
      </c>
      <c r="B6" s="7" t="s">
        <v>6</v>
      </c>
      <c r="C6" s="6" t="s">
        <v>13</v>
      </c>
      <c r="D6" s="6" t="s">
        <v>12</v>
      </c>
      <c r="E6" s="6" t="s">
        <v>56</v>
      </c>
      <c r="F6" s="6" t="str">
        <f t="shared" si="0"/>
        <v>深煎り　漆黒コーヒー</v>
      </c>
      <c r="G6" s="6">
        <v>96</v>
      </c>
      <c r="H6" s="5">
        <v>55</v>
      </c>
      <c r="I6" s="5">
        <f t="shared" si="1"/>
        <v>5280</v>
      </c>
      <c r="J6" s="4">
        <f t="shared" si="2"/>
        <v>422.40000000000003</v>
      </c>
    </row>
    <row r="7" spans="1:10">
      <c r="A7" s="8">
        <v>42383</v>
      </c>
      <c r="B7" s="7" t="s">
        <v>15</v>
      </c>
      <c r="C7" s="6" t="s">
        <v>2</v>
      </c>
      <c r="D7" s="6" t="s">
        <v>24</v>
      </c>
      <c r="E7" s="6" t="s">
        <v>57</v>
      </c>
      <c r="F7" s="6" t="str">
        <f t="shared" si="0"/>
        <v>スポーツドリンク赤</v>
      </c>
      <c r="G7" s="6">
        <v>96</v>
      </c>
      <c r="H7" s="5">
        <v>44</v>
      </c>
      <c r="I7" s="5">
        <f t="shared" si="1"/>
        <v>4224</v>
      </c>
      <c r="J7" s="4">
        <f t="shared" si="2"/>
        <v>337.92</v>
      </c>
    </row>
    <row r="8" spans="1:10">
      <c r="A8" s="8">
        <v>42383</v>
      </c>
      <c r="B8" s="7" t="s">
        <v>6</v>
      </c>
      <c r="C8" s="6" t="s">
        <v>2</v>
      </c>
      <c r="D8" s="6" t="s">
        <v>24</v>
      </c>
      <c r="E8" s="6" t="s">
        <v>57</v>
      </c>
      <c r="F8" s="6" t="str">
        <f t="shared" si="0"/>
        <v>スポーツドリンク赤</v>
      </c>
      <c r="G8" s="6">
        <v>24</v>
      </c>
      <c r="H8" s="5">
        <v>44</v>
      </c>
      <c r="I8" s="5">
        <f t="shared" si="1"/>
        <v>1056</v>
      </c>
      <c r="J8" s="4">
        <f t="shared" si="2"/>
        <v>84.48</v>
      </c>
    </row>
    <row r="9" spans="1:10">
      <c r="A9" s="8">
        <v>42383</v>
      </c>
      <c r="B9" s="7" t="s">
        <v>15</v>
      </c>
      <c r="C9" s="6" t="s">
        <v>2</v>
      </c>
      <c r="D9" s="6" t="s">
        <v>24</v>
      </c>
      <c r="E9" s="6" t="s">
        <v>57</v>
      </c>
      <c r="F9" s="6" t="str">
        <f t="shared" si="0"/>
        <v>スポーツドリンク赤</v>
      </c>
      <c r="G9" s="6">
        <v>24</v>
      </c>
      <c r="H9" s="5">
        <v>44</v>
      </c>
      <c r="I9" s="5">
        <f t="shared" si="1"/>
        <v>1056</v>
      </c>
      <c r="J9" s="4">
        <f t="shared" si="2"/>
        <v>84.48</v>
      </c>
    </row>
    <row r="10" spans="1:10">
      <c r="A10" s="8">
        <v>42383</v>
      </c>
      <c r="B10" s="7" t="s">
        <v>17</v>
      </c>
      <c r="C10" s="6" t="s">
        <v>13</v>
      </c>
      <c r="D10" s="6" t="s">
        <v>12</v>
      </c>
      <c r="E10" s="6" t="s">
        <v>56</v>
      </c>
      <c r="F10" s="6" t="str">
        <f t="shared" si="0"/>
        <v>深煎り　漆黒コーヒー</v>
      </c>
      <c r="G10" s="6">
        <v>120</v>
      </c>
      <c r="H10" s="5">
        <v>55</v>
      </c>
      <c r="I10" s="5">
        <f t="shared" si="1"/>
        <v>6600</v>
      </c>
      <c r="J10" s="4">
        <f t="shared" si="2"/>
        <v>528</v>
      </c>
    </row>
    <row r="11" spans="1:10">
      <c r="A11" s="8">
        <v>42383</v>
      </c>
      <c r="B11" s="7" t="s">
        <v>9</v>
      </c>
      <c r="C11" s="6" t="s">
        <v>13</v>
      </c>
      <c r="D11" s="6" t="s">
        <v>12</v>
      </c>
      <c r="E11" s="6" t="s">
        <v>56</v>
      </c>
      <c r="F11" s="6" t="str">
        <f t="shared" si="0"/>
        <v>深煎り　漆黒コーヒー</v>
      </c>
      <c r="G11" s="6">
        <v>48</v>
      </c>
      <c r="H11" s="5">
        <v>55</v>
      </c>
      <c r="I11" s="5">
        <f t="shared" si="1"/>
        <v>2640</v>
      </c>
      <c r="J11" s="4">
        <f t="shared" si="2"/>
        <v>211.20000000000002</v>
      </c>
    </row>
    <row r="12" spans="1:10">
      <c r="A12" s="8">
        <v>42386</v>
      </c>
      <c r="B12" s="7" t="s">
        <v>3</v>
      </c>
      <c r="C12" s="6" t="s">
        <v>13</v>
      </c>
      <c r="D12" s="6" t="s">
        <v>12</v>
      </c>
      <c r="E12" s="6" t="s">
        <v>56</v>
      </c>
      <c r="F12" s="6" t="str">
        <f t="shared" si="0"/>
        <v>深煎り　漆黒コーヒー</v>
      </c>
      <c r="G12" s="6">
        <v>96</v>
      </c>
      <c r="H12" s="5">
        <v>55</v>
      </c>
      <c r="I12" s="5">
        <f t="shared" si="1"/>
        <v>5280</v>
      </c>
      <c r="J12" s="4">
        <f t="shared" si="2"/>
        <v>422.40000000000003</v>
      </c>
    </row>
    <row r="13" spans="1:10">
      <c r="A13" s="8">
        <v>42389</v>
      </c>
      <c r="B13" s="7" t="s">
        <v>9</v>
      </c>
      <c r="C13" s="6" t="s">
        <v>2</v>
      </c>
      <c r="D13" s="6" t="s">
        <v>12</v>
      </c>
      <c r="E13" s="6" t="s">
        <v>56</v>
      </c>
      <c r="F13" s="6" t="str">
        <f t="shared" si="0"/>
        <v>深煎り　漆黒コーヒー</v>
      </c>
      <c r="G13" s="6">
        <v>96</v>
      </c>
      <c r="H13" s="5">
        <v>55</v>
      </c>
      <c r="I13" s="5">
        <f t="shared" si="1"/>
        <v>5280</v>
      </c>
      <c r="J13" s="4">
        <f t="shared" si="2"/>
        <v>422.40000000000003</v>
      </c>
    </row>
    <row r="14" spans="1:10">
      <c r="A14" s="8">
        <v>42390</v>
      </c>
      <c r="B14" s="7" t="s">
        <v>15</v>
      </c>
      <c r="C14" s="6" t="s">
        <v>2</v>
      </c>
      <c r="D14" s="6" t="s">
        <v>24</v>
      </c>
      <c r="E14" s="6" t="s">
        <v>57</v>
      </c>
      <c r="F14" s="6" t="str">
        <f t="shared" si="0"/>
        <v>スポーツドリンク赤</v>
      </c>
      <c r="G14" s="6">
        <v>192</v>
      </c>
      <c r="H14" s="5">
        <v>44</v>
      </c>
      <c r="I14" s="5">
        <f t="shared" si="1"/>
        <v>8448</v>
      </c>
      <c r="J14" s="4">
        <f t="shared" si="2"/>
        <v>675.84</v>
      </c>
    </row>
    <row r="15" spans="1:10">
      <c r="A15" s="8">
        <v>42390</v>
      </c>
      <c r="B15" s="7" t="s">
        <v>9</v>
      </c>
      <c r="C15" s="6" t="s">
        <v>2</v>
      </c>
      <c r="D15" s="6" t="s">
        <v>24</v>
      </c>
      <c r="E15" s="6" t="s">
        <v>57</v>
      </c>
      <c r="F15" s="6" t="str">
        <f t="shared" si="0"/>
        <v>スポーツドリンク赤</v>
      </c>
      <c r="G15" s="6">
        <v>120</v>
      </c>
      <c r="H15" s="5">
        <v>44</v>
      </c>
      <c r="I15" s="5">
        <f t="shared" si="1"/>
        <v>5280</v>
      </c>
      <c r="J15" s="4">
        <f t="shared" si="2"/>
        <v>422.40000000000003</v>
      </c>
    </row>
    <row r="16" spans="1:10">
      <c r="A16" s="8">
        <v>42390</v>
      </c>
      <c r="B16" s="7" t="s">
        <v>3</v>
      </c>
      <c r="C16" s="6" t="s">
        <v>2</v>
      </c>
      <c r="D16" s="6" t="s">
        <v>12</v>
      </c>
      <c r="E16" s="6" t="s">
        <v>56</v>
      </c>
      <c r="F16" s="6" t="str">
        <f t="shared" si="0"/>
        <v>深煎り　漆黒コーヒー</v>
      </c>
      <c r="G16" s="6">
        <v>144</v>
      </c>
      <c r="H16" s="5">
        <v>55</v>
      </c>
      <c r="I16" s="5">
        <f t="shared" si="1"/>
        <v>7920</v>
      </c>
      <c r="J16" s="4">
        <f t="shared" si="2"/>
        <v>633.6</v>
      </c>
    </row>
    <row r="17" spans="1:10">
      <c r="A17" s="8">
        <v>42390</v>
      </c>
      <c r="B17" s="7" t="s">
        <v>6</v>
      </c>
      <c r="C17" s="6" t="s">
        <v>13</v>
      </c>
      <c r="D17" s="6" t="s">
        <v>12</v>
      </c>
      <c r="E17" s="6" t="s">
        <v>56</v>
      </c>
      <c r="F17" s="6" t="str">
        <f t="shared" si="0"/>
        <v>深煎り　漆黒コーヒー</v>
      </c>
      <c r="G17" s="6">
        <v>48</v>
      </c>
      <c r="H17" s="5">
        <v>55</v>
      </c>
      <c r="I17" s="5">
        <f t="shared" si="1"/>
        <v>2640</v>
      </c>
      <c r="J17" s="4">
        <f t="shared" si="2"/>
        <v>211.20000000000002</v>
      </c>
    </row>
    <row r="18" spans="1:10">
      <c r="A18" s="8">
        <v>42390</v>
      </c>
      <c r="B18" s="7" t="s">
        <v>59</v>
      </c>
      <c r="C18" s="6" t="s">
        <v>13</v>
      </c>
      <c r="D18" s="6" t="s">
        <v>12</v>
      </c>
      <c r="E18" s="6" t="s">
        <v>56</v>
      </c>
      <c r="F18" s="6" t="str">
        <f t="shared" si="0"/>
        <v>深煎り　漆黒コーヒー</v>
      </c>
      <c r="G18" s="6">
        <v>192</v>
      </c>
      <c r="H18" s="5">
        <v>55</v>
      </c>
      <c r="I18" s="5">
        <f t="shared" si="1"/>
        <v>10560</v>
      </c>
      <c r="J18" s="4">
        <f t="shared" si="2"/>
        <v>844.80000000000007</v>
      </c>
    </row>
    <row r="19" spans="1:10">
      <c r="A19" s="8">
        <v>42397</v>
      </c>
      <c r="B19" s="7" t="s">
        <v>17</v>
      </c>
      <c r="C19" s="6" t="s">
        <v>2</v>
      </c>
      <c r="D19" s="6" t="s">
        <v>24</v>
      </c>
      <c r="E19" s="6" t="s">
        <v>35</v>
      </c>
      <c r="F19" s="6" t="str">
        <f t="shared" si="0"/>
        <v>スポーツドリンク青</v>
      </c>
      <c r="G19" s="6">
        <v>24</v>
      </c>
      <c r="H19" s="5">
        <v>45</v>
      </c>
      <c r="I19" s="5">
        <f t="shared" si="1"/>
        <v>1080</v>
      </c>
      <c r="J19" s="4">
        <f t="shared" si="2"/>
        <v>86.4</v>
      </c>
    </row>
    <row r="20" spans="1:10">
      <c r="A20" s="8">
        <v>42397</v>
      </c>
      <c r="B20" s="7" t="s">
        <v>3</v>
      </c>
      <c r="C20" s="6" t="s">
        <v>13</v>
      </c>
      <c r="D20" s="6" t="s">
        <v>24</v>
      </c>
      <c r="E20" s="6" t="s">
        <v>57</v>
      </c>
      <c r="F20" s="6" t="str">
        <f t="shared" si="0"/>
        <v>スポーツドリンク赤</v>
      </c>
      <c r="G20" s="6">
        <v>48</v>
      </c>
      <c r="H20" s="5">
        <v>44</v>
      </c>
      <c r="I20" s="5">
        <f t="shared" si="1"/>
        <v>2112</v>
      </c>
      <c r="J20" s="4">
        <f t="shared" si="2"/>
        <v>168.96</v>
      </c>
    </row>
    <row r="21" spans="1:10">
      <c r="A21" s="8">
        <v>42397</v>
      </c>
      <c r="B21" s="7" t="s">
        <v>6</v>
      </c>
      <c r="C21" s="6" t="s">
        <v>13</v>
      </c>
      <c r="D21" s="9" t="s">
        <v>44</v>
      </c>
      <c r="E21" s="6" t="s">
        <v>55</v>
      </c>
      <c r="F21" s="6" t="str">
        <f t="shared" si="0"/>
        <v>チューハイれもん</v>
      </c>
      <c r="G21" s="6">
        <v>91</v>
      </c>
      <c r="H21" s="5">
        <v>73</v>
      </c>
      <c r="I21" s="5">
        <f t="shared" si="1"/>
        <v>6643</v>
      </c>
      <c r="J21" s="4">
        <f t="shared" si="2"/>
        <v>531.44000000000005</v>
      </c>
    </row>
    <row r="22" spans="1:10">
      <c r="A22" s="8">
        <v>42398</v>
      </c>
      <c r="B22" s="7" t="s">
        <v>9</v>
      </c>
      <c r="C22" s="6" t="s">
        <v>2</v>
      </c>
      <c r="D22" s="6" t="s">
        <v>24</v>
      </c>
      <c r="E22" s="6" t="s">
        <v>35</v>
      </c>
      <c r="F22" s="6" t="str">
        <f t="shared" si="0"/>
        <v>スポーツドリンク青</v>
      </c>
      <c r="G22" s="6">
        <v>96</v>
      </c>
      <c r="H22" s="5">
        <v>45</v>
      </c>
      <c r="I22" s="5">
        <f t="shared" si="1"/>
        <v>4320</v>
      </c>
      <c r="J22" s="4">
        <f t="shared" si="2"/>
        <v>345.6</v>
      </c>
    </row>
    <row r="23" spans="1:10">
      <c r="A23" s="8">
        <v>42404</v>
      </c>
      <c r="B23" s="7" t="s">
        <v>6</v>
      </c>
      <c r="C23" s="6" t="s">
        <v>13</v>
      </c>
      <c r="D23" s="9" t="s">
        <v>44</v>
      </c>
      <c r="E23" s="6" t="s">
        <v>51</v>
      </c>
      <c r="F23" s="6" t="str">
        <f t="shared" si="0"/>
        <v>おいしいビール350ｍｌ</v>
      </c>
      <c r="G23" s="6">
        <v>144</v>
      </c>
      <c r="H23" s="5">
        <v>120</v>
      </c>
      <c r="I23" s="5">
        <f t="shared" si="1"/>
        <v>17280</v>
      </c>
      <c r="J23" s="4">
        <f t="shared" si="2"/>
        <v>1382.4</v>
      </c>
    </row>
    <row r="24" spans="1:10">
      <c r="A24" s="8">
        <v>42404</v>
      </c>
      <c r="B24" s="7" t="s">
        <v>6</v>
      </c>
      <c r="C24" s="6" t="s">
        <v>2</v>
      </c>
      <c r="D24" s="6" t="s">
        <v>24</v>
      </c>
      <c r="E24" s="6" t="s">
        <v>35</v>
      </c>
      <c r="F24" s="6" t="str">
        <f t="shared" si="0"/>
        <v>スポーツドリンク青</v>
      </c>
      <c r="G24" s="6">
        <v>96</v>
      </c>
      <c r="H24" s="5">
        <v>45</v>
      </c>
      <c r="I24" s="5">
        <f t="shared" si="1"/>
        <v>4320</v>
      </c>
      <c r="J24" s="4">
        <f t="shared" si="2"/>
        <v>345.6</v>
      </c>
    </row>
    <row r="25" spans="1:10">
      <c r="A25" s="8">
        <v>42404</v>
      </c>
      <c r="B25" s="7" t="s">
        <v>9</v>
      </c>
      <c r="C25" s="6" t="s">
        <v>2</v>
      </c>
      <c r="D25" s="6" t="s">
        <v>24</v>
      </c>
      <c r="E25" s="6" t="s">
        <v>58</v>
      </c>
      <c r="F25" s="6" t="str">
        <f t="shared" si="0"/>
        <v>アクア</v>
      </c>
      <c r="G25" s="6">
        <v>48</v>
      </c>
      <c r="H25" s="5">
        <v>32</v>
      </c>
      <c r="I25" s="5">
        <f t="shared" si="1"/>
        <v>1536</v>
      </c>
      <c r="J25" s="4">
        <f t="shared" si="2"/>
        <v>122.88</v>
      </c>
    </row>
    <row r="26" spans="1:10">
      <c r="A26" s="8">
        <v>42404</v>
      </c>
      <c r="B26" s="7" t="s">
        <v>6</v>
      </c>
      <c r="C26" s="6" t="s">
        <v>13</v>
      </c>
      <c r="D26" s="6" t="s">
        <v>24</v>
      </c>
      <c r="E26" s="6" t="s">
        <v>57</v>
      </c>
      <c r="F26" s="6" t="str">
        <f t="shared" si="0"/>
        <v>スポーツドリンク赤</v>
      </c>
      <c r="G26" s="6">
        <v>24</v>
      </c>
      <c r="H26" s="5">
        <v>44</v>
      </c>
      <c r="I26" s="5">
        <f t="shared" si="1"/>
        <v>1056</v>
      </c>
      <c r="J26" s="4">
        <f t="shared" si="2"/>
        <v>84.48</v>
      </c>
    </row>
    <row r="27" spans="1:10">
      <c r="A27" s="8">
        <v>42409</v>
      </c>
      <c r="B27" s="7" t="s">
        <v>28</v>
      </c>
      <c r="C27" s="6" t="s">
        <v>13</v>
      </c>
      <c r="D27" s="9" t="s">
        <v>44</v>
      </c>
      <c r="E27" s="6" t="s">
        <v>51</v>
      </c>
      <c r="F27" s="6" t="str">
        <f t="shared" si="0"/>
        <v>おいしいビール350ｍｌ</v>
      </c>
      <c r="G27" s="6">
        <v>144</v>
      </c>
      <c r="H27" s="5">
        <v>120</v>
      </c>
      <c r="I27" s="5">
        <f t="shared" si="1"/>
        <v>17280</v>
      </c>
      <c r="J27" s="4">
        <f t="shared" si="2"/>
        <v>1382.4</v>
      </c>
    </row>
    <row r="28" spans="1:10">
      <c r="A28" s="8">
        <v>42411</v>
      </c>
      <c r="B28" s="7" t="s">
        <v>6</v>
      </c>
      <c r="C28" s="6" t="s">
        <v>13</v>
      </c>
      <c r="D28" s="6" t="s">
        <v>24</v>
      </c>
      <c r="E28" s="6" t="s">
        <v>52</v>
      </c>
      <c r="F28" s="6" t="str">
        <f t="shared" si="0"/>
        <v>ソーダでリフレッシュ</v>
      </c>
      <c r="G28" s="6">
        <v>96</v>
      </c>
      <c r="H28" s="5">
        <v>48</v>
      </c>
      <c r="I28" s="5">
        <f t="shared" si="1"/>
        <v>4608</v>
      </c>
      <c r="J28" s="4">
        <f t="shared" si="2"/>
        <v>368.64</v>
      </c>
    </row>
    <row r="29" spans="1:10">
      <c r="A29" s="8">
        <v>42411</v>
      </c>
      <c r="B29" s="7" t="s">
        <v>6</v>
      </c>
      <c r="C29" s="6" t="s">
        <v>2</v>
      </c>
      <c r="D29" s="9" t="s">
        <v>14</v>
      </c>
      <c r="E29" s="6" t="s">
        <v>46</v>
      </c>
      <c r="F29" s="6" t="str">
        <f t="shared" si="0"/>
        <v>微糖　ほんのり</v>
      </c>
      <c r="G29" s="6">
        <v>144</v>
      </c>
      <c r="H29" s="5">
        <v>42</v>
      </c>
      <c r="I29" s="5">
        <f t="shared" si="1"/>
        <v>6048</v>
      </c>
      <c r="J29" s="4">
        <f t="shared" si="2"/>
        <v>483.84000000000003</v>
      </c>
    </row>
    <row r="30" spans="1:10">
      <c r="A30" s="8">
        <v>42411</v>
      </c>
      <c r="B30" s="7" t="s">
        <v>9</v>
      </c>
      <c r="C30" s="6" t="s">
        <v>2</v>
      </c>
      <c r="D30" s="9" t="s">
        <v>41</v>
      </c>
      <c r="E30" s="6" t="s">
        <v>46</v>
      </c>
      <c r="F30" s="6" t="str">
        <f t="shared" si="0"/>
        <v>微糖　ほんのり</v>
      </c>
      <c r="G30" s="6">
        <v>120</v>
      </c>
      <c r="H30" s="5">
        <v>42</v>
      </c>
      <c r="I30" s="5">
        <f t="shared" si="1"/>
        <v>5040</v>
      </c>
      <c r="J30" s="4">
        <f t="shared" si="2"/>
        <v>403.2</v>
      </c>
    </row>
    <row r="31" spans="1:10">
      <c r="A31" s="8">
        <v>42411</v>
      </c>
      <c r="B31" s="7" t="s">
        <v>17</v>
      </c>
      <c r="C31" s="6" t="s">
        <v>13</v>
      </c>
      <c r="D31" s="6" t="s">
        <v>12</v>
      </c>
      <c r="E31" s="6" t="s">
        <v>46</v>
      </c>
      <c r="F31" s="6" t="str">
        <f t="shared" si="0"/>
        <v>微糖　ほんのり</v>
      </c>
      <c r="G31" s="6">
        <v>24</v>
      </c>
      <c r="H31" s="5">
        <v>42</v>
      </c>
      <c r="I31" s="5">
        <f t="shared" si="1"/>
        <v>1008</v>
      </c>
      <c r="J31" s="4">
        <f t="shared" si="2"/>
        <v>80.64</v>
      </c>
    </row>
    <row r="32" spans="1:10">
      <c r="A32" s="8">
        <v>42411</v>
      </c>
      <c r="B32" s="7" t="s">
        <v>6</v>
      </c>
      <c r="C32" s="6" t="s">
        <v>13</v>
      </c>
      <c r="D32" s="6" t="s">
        <v>12</v>
      </c>
      <c r="E32" s="6" t="s">
        <v>56</v>
      </c>
      <c r="F32" s="6" t="str">
        <f t="shared" si="0"/>
        <v>深煎り　漆黒コーヒー</v>
      </c>
      <c r="G32" s="6">
        <v>72</v>
      </c>
      <c r="H32" s="5">
        <v>55</v>
      </c>
      <c r="I32" s="5">
        <f t="shared" si="1"/>
        <v>3960</v>
      </c>
      <c r="J32" s="4">
        <f t="shared" si="2"/>
        <v>316.8</v>
      </c>
    </row>
    <row r="33" spans="1:10">
      <c r="A33" s="8">
        <v>42414</v>
      </c>
      <c r="B33" s="7" t="s">
        <v>15</v>
      </c>
      <c r="C33" s="6" t="s">
        <v>13</v>
      </c>
      <c r="D33" s="9" t="s">
        <v>44</v>
      </c>
      <c r="E33" s="6" t="s">
        <v>51</v>
      </c>
      <c r="F33" s="6" t="str">
        <f t="shared" si="0"/>
        <v>おいしいビール350ｍｌ</v>
      </c>
      <c r="G33" s="6">
        <v>144</v>
      </c>
      <c r="H33" s="5">
        <v>120</v>
      </c>
      <c r="I33" s="5">
        <f t="shared" si="1"/>
        <v>17280</v>
      </c>
      <c r="J33" s="4">
        <f t="shared" si="2"/>
        <v>1382.4</v>
      </c>
    </row>
    <row r="34" spans="1:10">
      <c r="A34" s="8">
        <v>42415</v>
      </c>
      <c r="B34" s="7" t="s">
        <v>6</v>
      </c>
      <c r="C34" s="6" t="s">
        <v>13</v>
      </c>
      <c r="D34" s="9" t="s">
        <v>44</v>
      </c>
      <c r="E34" s="6" t="s">
        <v>51</v>
      </c>
      <c r="F34" s="6" t="str">
        <f t="shared" si="0"/>
        <v>おいしいビール350ｍｌ</v>
      </c>
      <c r="G34" s="6">
        <v>144</v>
      </c>
      <c r="H34" s="5">
        <v>120</v>
      </c>
      <c r="I34" s="5">
        <f t="shared" si="1"/>
        <v>17280</v>
      </c>
      <c r="J34" s="4">
        <f t="shared" si="2"/>
        <v>1382.4</v>
      </c>
    </row>
    <row r="35" spans="1:10">
      <c r="A35" s="8">
        <v>42418</v>
      </c>
      <c r="B35" s="7" t="s">
        <v>6</v>
      </c>
      <c r="C35" s="6" t="s">
        <v>13</v>
      </c>
      <c r="D35" s="6" t="s">
        <v>24</v>
      </c>
      <c r="E35" s="6" t="s">
        <v>53</v>
      </c>
      <c r="F35" s="6" t="str">
        <f t="shared" si="0"/>
        <v>ソーダでリフレッシュ</v>
      </c>
      <c r="G35" s="6">
        <v>48</v>
      </c>
      <c r="H35" s="5">
        <v>48</v>
      </c>
      <c r="I35" s="5">
        <f t="shared" si="1"/>
        <v>2304</v>
      </c>
      <c r="J35" s="4">
        <f t="shared" si="2"/>
        <v>184.32</v>
      </c>
    </row>
    <row r="36" spans="1:10">
      <c r="A36" s="8">
        <v>42425</v>
      </c>
      <c r="B36" s="7" t="s">
        <v>6</v>
      </c>
      <c r="C36" s="6" t="s">
        <v>13</v>
      </c>
      <c r="D36" s="6" t="s">
        <v>12</v>
      </c>
      <c r="E36" s="6" t="s">
        <v>46</v>
      </c>
      <c r="F36" s="6" t="str">
        <f t="shared" si="0"/>
        <v>微糖　ほんのり</v>
      </c>
      <c r="G36" s="6">
        <v>48</v>
      </c>
      <c r="H36" s="5">
        <v>42</v>
      </c>
      <c r="I36" s="5">
        <f t="shared" si="1"/>
        <v>2016</v>
      </c>
      <c r="J36" s="4">
        <f t="shared" si="2"/>
        <v>161.28</v>
      </c>
    </row>
    <row r="37" spans="1:10">
      <c r="A37" s="8">
        <v>42425</v>
      </c>
      <c r="B37" s="7" t="s">
        <v>3</v>
      </c>
      <c r="C37" s="6" t="s">
        <v>13</v>
      </c>
      <c r="D37" s="6" t="s">
        <v>12</v>
      </c>
      <c r="E37" s="6" t="s">
        <v>46</v>
      </c>
      <c r="F37" s="6" t="str">
        <f t="shared" si="0"/>
        <v>微糖　ほんのり</v>
      </c>
      <c r="G37" s="6">
        <v>72</v>
      </c>
      <c r="H37" s="5">
        <v>42</v>
      </c>
      <c r="I37" s="5">
        <f t="shared" si="1"/>
        <v>3024</v>
      </c>
      <c r="J37" s="4">
        <f t="shared" si="2"/>
        <v>241.92000000000002</v>
      </c>
    </row>
    <row r="38" spans="1:10">
      <c r="A38" s="8">
        <v>42425</v>
      </c>
      <c r="B38" s="7" t="s">
        <v>15</v>
      </c>
      <c r="C38" s="6" t="s">
        <v>13</v>
      </c>
      <c r="D38" s="6" t="s">
        <v>12</v>
      </c>
      <c r="E38" s="6" t="s">
        <v>46</v>
      </c>
      <c r="F38" s="6" t="str">
        <f t="shared" si="0"/>
        <v>微糖　ほんのり</v>
      </c>
      <c r="G38" s="6">
        <v>48</v>
      </c>
      <c r="H38" s="5">
        <v>42</v>
      </c>
      <c r="I38" s="5">
        <f t="shared" si="1"/>
        <v>2016</v>
      </c>
      <c r="J38" s="4">
        <f t="shared" si="2"/>
        <v>161.28</v>
      </c>
    </row>
    <row r="39" spans="1:10">
      <c r="A39" s="8">
        <v>42434</v>
      </c>
      <c r="B39" s="7" t="s">
        <v>15</v>
      </c>
      <c r="C39" s="6" t="s">
        <v>13</v>
      </c>
      <c r="D39" s="6" t="s">
        <v>12</v>
      </c>
      <c r="E39" s="6" t="s">
        <v>46</v>
      </c>
      <c r="F39" s="6" t="str">
        <f t="shared" si="0"/>
        <v>微糖　ほんのり</v>
      </c>
      <c r="G39" s="6">
        <v>120</v>
      </c>
      <c r="H39" s="5">
        <v>42</v>
      </c>
      <c r="I39" s="5">
        <f t="shared" si="1"/>
        <v>5040</v>
      </c>
      <c r="J39" s="4">
        <f t="shared" si="2"/>
        <v>403.2</v>
      </c>
    </row>
    <row r="40" spans="1:10">
      <c r="A40" s="8">
        <v>42440</v>
      </c>
      <c r="B40" s="7" t="s">
        <v>15</v>
      </c>
      <c r="C40" s="6" t="s">
        <v>2</v>
      </c>
      <c r="D40" s="9" t="s">
        <v>8</v>
      </c>
      <c r="E40" s="6" t="s">
        <v>46</v>
      </c>
      <c r="F40" s="6" t="str">
        <f t="shared" si="0"/>
        <v>微糖　ほんのり</v>
      </c>
      <c r="G40" s="6">
        <v>48</v>
      </c>
      <c r="H40" s="5">
        <v>42</v>
      </c>
      <c r="I40" s="5">
        <f t="shared" si="1"/>
        <v>2016</v>
      </c>
      <c r="J40" s="4">
        <f t="shared" si="2"/>
        <v>161.28</v>
      </c>
    </row>
    <row r="41" spans="1:10">
      <c r="A41" s="8">
        <v>42441</v>
      </c>
      <c r="B41" s="7" t="s">
        <v>15</v>
      </c>
      <c r="C41" s="6" t="s">
        <v>13</v>
      </c>
      <c r="D41" s="6" t="s">
        <v>12</v>
      </c>
      <c r="E41" s="6" t="s">
        <v>54</v>
      </c>
      <c r="F41" s="6" t="str">
        <f t="shared" si="0"/>
        <v>かおりの珈琲</v>
      </c>
      <c r="G41" s="6">
        <v>72</v>
      </c>
      <c r="H41" s="5">
        <v>62</v>
      </c>
      <c r="I41" s="5">
        <f t="shared" si="1"/>
        <v>4464</v>
      </c>
      <c r="J41" s="4">
        <f t="shared" si="2"/>
        <v>357.12</v>
      </c>
    </row>
    <row r="42" spans="1:10">
      <c r="A42" s="8">
        <v>42441</v>
      </c>
      <c r="B42" s="7" t="s">
        <v>3</v>
      </c>
      <c r="C42" s="6" t="s">
        <v>2</v>
      </c>
      <c r="D42" s="9" t="s">
        <v>14</v>
      </c>
      <c r="E42" s="6" t="s">
        <v>46</v>
      </c>
      <c r="F42" s="6" t="str">
        <f t="shared" si="0"/>
        <v>微糖　ほんのり</v>
      </c>
      <c r="G42" s="6">
        <v>192</v>
      </c>
      <c r="H42" s="5">
        <v>42</v>
      </c>
      <c r="I42" s="5">
        <f t="shared" si="1"/>
        <v>8064</v>
      </c>
      <c r="J42" s="4">
        <f t="shared" si="2"/>
        <v>645.12</v>
      </c>
    </row>
    <row r="43" spans="1:10">
      <c r="A43" s="8">
        <v>42461</v>
      </c>
      <c r="B43" s="7" t="s">
        <v>6</v>
      </c>
      <c r="C43" s="6" t="s">
        <v>13</v>
      </c>
      <c r="D43" s="6" t="s">
        <v>12</v>
      </c>
      <c r="E43" s="6" t="s">
        <v>46</v>
      </c>
      <c r="F43" s="6" t="str">
        <f t="shared" si="0"/>
        <v>微糖　ほんのり</v>
      </c>
      <c r="G43" s="6">
        <v>96</v>
      </c>
      <c r="H43" s="5">
        <v>42</v>
      </c>
      <c r="I43" s="5">
        <f t="shared" si="1"/>
        <v>4032</v>
      </c>
      <c r="J43" s="4">
        <f t="shared" si="2"/>
        <v>322.56</v>
      </c>
    </row>
    <row r="44" spans="1:10">
      <c r="A44" s="8">
        <v>42447</v>
      </c>
      <c r="B44" s="7" t="s">
        <v>3</v>
      </c>
      <c r="C44" s="6" t="s">
        <v>13</v>
      </c>
      <c r="D44" s="9" t="s">
        <v>44</v>
      </c>
      <c r="E44" s="6" t="s">
        <v>0</v>
      </c>
      <c r="F44" s="6" t="str">
        <f t="shared" si="0"/>
        <v>ビール350ｍｌ</v>
      </c>
      <c r="G44" s="6">
        <v>121</v>
      </c>
      <c r="H44" s="5">
        <v>120</v>
      </c>
      <c r="I44" s="5">
        <f t="shared" si="1"/>
        <v>14520</v>
      </c>
      <c r="J44" s="4">
        <f t="shared" si="2"/>
        <v>1161.6000000000001</v>
      </c>
    </row>
    <row r="45" spans="1:10">
      <c r="A45" s="8">
        <v>42448</v>
      </c>
      <c r="B45" s="7" t="s">
        <v>9</v>
      </c>
      <c r="C45" s="6" t="s">
        <v>13</v>
      </c>
      <c r="D45" s="6" t="s">
        <v>12</v>
      </c>
      <c r="E45" s="6" t="s">
        <v>54</v>
      </c>
      <c r="F45" s="6" t="str">
        <f t="shared" si="0"/>
        <v>かおりの珈琲</v>
      </c>
      <c r="G45" s="6">
        <v>144</v>
      </c>
      <c r="H45" s="5">
        <v>62</v>
      </c>
      <c r="I45" s="5">
        <f t="shared" si="1"/>
        <v>8928</v>
      </c>
      <c r="J45" s="4">
        <f t="shared" si="2"/>
        <v>714.24</v>
      </c>
    </row>
    <row r="46" spans="1:10">
      <c r="A46" s="8">
        <v>42449</v>
      </c>
      <c r="B46" s="7" t="s">
        <v>6</v>
      </c>
      <c r="C46" s="6" t="s">
        <v>13</v>
      </c>
      <c r="D46" s="9" t="s">
        <v>44</v>
      </c>
      <c r="E46" s="6" t="s">
        <v>22</v>
      </c>
      <c r="F46" s="6" t="str">
        <f t="shared" si="0"/>
        <v>チューハイれもん</v>
      </c>
      <c r="G46" s="6">
        <v>91</v>
      </c>
      <c r="H46" s="5">
        <v>73</v>
      </c>
      <c r="I46" s="5">
        <f t="shared" si="1"/>
        <v>6643</v>
      </c>
      <c r="J46" s="4">
        <f t="shared" si="2"/>
        <v>531.44000000000005</v>
      </c>
    </row>
    <row r="47" spans="1:10">
      <c r="A47" s="8">
        <v>42455</v>
      </c>
      <c r="B47" s="7" t="s">
        <v>15</v>
      </c>
      <c r="C47" s="6" t="s">
        <v>2</v>
      </c>
      <c r="D47" s="6" t="s">
        <v>12</v>
      </c>
      <c r="E47" s="6" t="s">
        <v>54</v>
      </c>
      <c r="F47" s="6" t="str">
        <f t="shared" si="0"/>
        <v>かおりの珈琲</v>
      </c>
      <c r="G47" s="6">
        <v>48</v>
      </c>
      <c r="H47" s="5">
        <v>62</v>
      </c>
      <c r="I47" s="5">
        <f t="shared" si="1"/>
        <v>2976</v>
      </c>
      <c r="J47" s="4">
        <f t="shared" si="2"/>
        <v>238.08</v>
      </c>
    </row>
    <row r="48" spans="1:10">
      <c r="A48" s="8">
        <v>42455</v>
      </c>
      <c r="B48" s="7" t="s">
        <v>6</v>
      </c>
      <c r="C48" s="6" t="s">
        <v>2</v>
      </c>
      <c r="D48" s="6" t="s">
        <v>12</v>
      </c>
      <c r="E48" s="6" t="s">
        <v>54</v>
      </c>
      <c r="F48" s="6" t="str">
        <f t="shared" si="0"/>
        <v>かおりの珈琲</v>
      </c>
      <c r="G48" s="6">
        <v>72</v>
      </c>
      <c r="H48" s="5">
        <v>62</v>
      </c>
      <c r="I48" s="5">
        <f t="shared" si="1"/>
        <v>4464</v>
      </c>
      <c r="J48" s="4">
        <f t="shared" si="2"/>
        <v>357.12</v>
      </c>
    </row>
    <row r="49" spans="1:10">
      <c r="A49" s="8">
        <v>42455</v>
      </c>
      <c r="B49" s="7" t="s">
        <v>9</v>
      </c>
      <c r="C49" s="6" t="s">
        <v>2</v>
      </c>
      <c r="D49" s="6" t="s">
        <v>24</v>
      </c>
      <c r="E49" s="6" t="s">
        <v>52</v>
      </c>
      <c r="F49" s="6" t="str">
        <f t="shared" si="0"/>
        <v>ソーダでリフレッシュ</v>
      </c>
      <c r="G49" s="6">
        <v>48</v>
      </c>
      <c r="H49" s="5">
        <v>48</v>
      </c>
      <c r="I49" s="5">
        <f t="shared" si="1"/>
        <v>2304</v>
      </c>
      <c r="J49" s="4">
        <f t="shared" si="2"/>
        <v>184.32</v>
      </c>
    </row>
    <row r="50" spans="1:10">
      <c r="A50" s="8">
        <v>42455</v>
      </c>
      <c r="B50" s="7" t="s">
        <v>28</v>
      </c>
      <c r="C50" s="6" t="s">
        <v>13</v>
      </c>
      <c r="D50" s="6" t="s">
        <v>44</v>
      </c>
      <c r="E50" s="6" t="s">
        <v>55</v>
      </c>
      <c r="F50" s="6" t="str">
        <f t="shared" si="0"/>
        <v>チューハイれもん</v>
      </c>
      <c r="G50" s="6">
        <v>91</v>
      </c>
      <c r="H50" s="5">
        <v>73</v>
      </c>
      <c r="I50" s="5">
        <f t="shared" si="1"/>
        <v>6643</v>
      </c>
      <c r="J50" s="4">
        <f t="shared" si="2"/>
        <v>531.44000000000005</v>
      </c>
    </row>
    <row r="51" spans="1:10">
      <c r="A51" s="8">
        <v>42462</v>
      </c>
      <c r="B51" s="7" t="s">
        <v>15</v>
      </c>
      <c r="C51" s="6" t="s">
        <v>13</v>
      </c>
      <c r="D51" s="6" t="s">
        <v>12</v>
      </c>
      <c r="E51" s="6" t="s">
        <v>54</v>
      </c>
      <c r="F51" s="6" t="str">
        <f t="shared" si="0"/>
        <v>かおりの珈琲</v>
      </c>
      <c r="G51" s="6">
        <v>96</v>
      </c>
      <c r="H51" s="5">
        <v>62</v>
      </c>
      <c r="I51" s="5">
        <f t="shared" si="1"/>
        <v>5952</v>
      </c>
      <c r="J51" s="4">
        <f t="shared" si="2"/>
        <v>476.16</v>
      </c>
    </row>
    <row r="52" spans="1:10">
      <c r="A52" s="8">
        <v>42462</v>
      </c>
      <c r="B52" s="7" t="s">
        <v>28</v>
      </c>
      <c r="C52" s="6" t="s">
        <v>13</v>
      </c>
      <c r="D52" s="6" t="s">
        <v>12</v>
      </c>
      <c r="E52" s="6" t="s">
        <v>54</v>
      </c>
      <c r="F52" s="6" t="str">
        <f t="shared" si="0"/>
        <v>かおりの珈琲</v>
      </c>
      <c r="G52" s="6">
        <v>48</v>
      </c>
      <c r="H52" s="5">
        <v>62</v>
      </c>
      <c r="I52" s="5">
        <f t="shared" si="1"/>
        <v>2976</v>
      </c>
      <c r="J52" s="4">
        <f t="shared" si="2"/>
        <v>238.08</v>
      </c>
    </row>
    <row r="53" spans="1:10">
      <c r="A53" s="8">
        <v>42462</v>
      </c>
      <c r="B53" s="7" t="s">
        <v>6</v>
      </c>
      <c r="C53" s="6" t="s">
        <v>13</v>
      </c>
      <c r="D53" s="6" t="s">
        <v>44</v>
      </c>
      <c r="E53" s="6" t="s">
        <v>0</v>
      </c>
      <c r="F53" s="6" t="str">
        <f t="shared" si="0"/>
        <v>ビール350ｍｌ</v>
      </c>
      <c r="G53" s="6">
        <v>121</v>
      </c>
      <c r="H53" s="5">
        <v>120</v>
      </c>
      <c r="I53" s="5">
        <f t="shared" si="1"/>
        <v>14520</v>
      </c>
      <c r="J53" s="4">
        <f t="shared" si="2"/>
        <v>1161.6000000000001</v>
      </c>
    </row>
    <row r="54" spans="1:10">
      <c r="A54" s="8">
        <v>42462</v>
      </c>
      <c r="B54" s="7" t="s">
        <v>15</v>
      </c>
      <c r="C54" s="6" t="s">
        <v>13</v>
      </c>
      <c r="D54" s="6" t="s">
        <v>44</v>
      </c>
      <c r="E54" s="6" t="s">
        <v>0</v>
      </c>
      <c r="F54" s="6" t="str">
        <f t="shared" si="0"/>
        <v>ビール350ｍｌ</v>
      </c>
      <c r="G54" s="6">
        <v>121</v>
      </c>
      <c r="H54" s="5">
        <v>120</v>
      </c>
      <c r="I54" s="5">
        <f t="shared" si="1"/>
        <v>14520</v>
      </c>
      <c r="J54" s="4">
        <f t="shared" si="2"/>
        <v>1161.6000000000001</v>
      </c>
    </row>
    <row r="55" spans="1:10">
      <c r="A55" s="8">
        <v>42462</v>
      </c>
      <c r="B55" s="7" t="s">
        <v>17</v>
      </c>
      <c r="C55" s="6" t="s">
        <v>2</v>
      </c>
      <c r="D55" s="9" t="s">
        <v>14</v>
      </c>
      <c r="E55" s="6" t="s">
        <v>46</v>
      </c>
      <c r="F55" s="6" t="str">
        <f t="shared" si="0"/>
        <v>微糖　ほんのり</v>
      </c>
      <c r="G55" s="6">
        <v>24</v>
      </c>
      <c r="H55" s="5">
        <v>42</v>
      </c>
      <c r="I55" s="5">
        <f t="shared" si="1"/>
        <v>1008</v>
      </c>
      <c r="J55" s="4">
        <f t="shared" si="2"/>
        <v>80.64</v>
      </c>
    </row>
    <row r="56" spans="1:10">
      <c r="A56" s="8">
        <v>42469</v>
      </c>
      <c r="B56" s="7" t="s">
        <v>15</v>
      </c>
      <c r="C56" s="6" t="s">
        <v>13</v>
      </c>
      <c r="D56" s="6" t="s">
        <v>12</v>
      </c>
      <c r="E56" s="6" t="s">
        <v>54</v>
      </c>
      <c r="F56" s="6" t="str">
        <f t="shared" si="0"/>
        <v>かおりの珈琲</v>
      </c>
      <c r="G56" s="6">
        <v>144</v>
      </c>
      <c r="H56" s="5">
        <v>62</v>
      </c>
      <c r="I56" s="5">
        <f t="shared" si="1"/>
        <v>8928</v>
      </c>
      <c r="J56" s="4">
        <f t="shared" si="2"/>
        <v>714.24</v>
      </c>
    </row>
    <row r="57" spans="1:10">
      <c r="A57" s="8">
        <v>42469</v>
      </c>
      <c r="B57" s="7" t="s">
        <v>3</v>
      </c>
      <c r="C57" s="6" t="s">
        <v>2</v>
      </c>
      <c r="D57" s="6" t="s">
        <v>24</v>
      </c>
      <c r="E57" s="6" t="s">
        <v>53</v>
      </c>
      <c r="F57" s="6" t="str">
        <f t="shared" si="0"/>
        <v>ソーダでリフレッシュ</v>
      </c>
      <c r="G57" s="6">
        <v>96</v>
      </c>
      <c r="H57" s="5">
        <v>48</v>
      </c>
      <c r="I57" s="5">
        <f t="shared" si="1"/>
        <v>4608</v>
      </c>
      <c r="J57" s="4">
        <f t="shared" si="2"/>
        <v>368.64</v>
      </c>
    </row>
    <row r="58" spans="1:10">
      <c r="A58" s="8">
        <v>42469</v>
      </c>
      <c r="B58" s="7" t="s">
        <v>15</v>
      </c>
      <c r="C58" s="6" t="s">
        <v>2</v>
      </c>
      <c r="D58" s="6" t="s">
        <v>24</v>
      </c>
      <c r="E58" s="6" t="s">
        <v>52</v>
      </c>
      <c r="F58" s="6" t="str">
        <f t="shared" si="0"/>
        <v>ソーダでリフレッシュ</v>
      </c>
      <c r="G58" s="6">
        <v>24</v>
      </c>
      <c r="H58" s="5">
        <v>48</v>
      </c>
      <c r="I58" s="5">
        <f t="shared" si="1"/>
        <v>1152</v>
      </c>
      <c r="J58" s="4">
        <f t="shared" si="2"/>
        <v>92.16</v>
      </c>
    </row>
    <row r="59" spans="1:10">
      <c r="A59" s="8">
        <v>42469</v>
      </c>
      <c r="B59" s="7" t="s">
        <v>28</v>
      </c>
      <c r="C59" s="6" t="s">
        <v>2</v>
      </c>
      <c r="D59" s="9" t="s">
        <v>14</v>
      </c>
      <c r="E59" s="6" t="s">
        <v>46</v>
      </c>
      <c r="F59" s="6" t="str">
        <f t="shared" si="0"/>
        <v>微糖　ほんのり</v>
      </c>
      <c r="G59" s="6">
        <v>96</v>
      </c>
      <c r="H59" s="5">
        <v>42</v>
      </c>
      <c r="I59" s="5">
        <f t="shared" si="1"/>
        <v>4032</v>
      </c>
      <c r="J59" s="4">
        <f t="shared" si="2"/>
        <v>322.56</v>
      </c>
    </row>
    <row r="60" spans="1:10">
      <c r="A60" s="8">
        <v>42476</v>
      </c>
      <c r="B60" s="7" t="s">
        <v>15</v>
      </c>
      <c r="C60" s="6" t="s">
        <v>13</v>
      </c>
      <c r="D60" s="6" t="s">
        <v>24</v>
      </c>
      <c r="E60" s="6" t="s">
        <v>39</v>
      </c>
      <c r="F60" s="6" t="str">
        <f t="shared" si="0"/>
        <v>日本茶うまい</v>
      </c>
      <c r="G60" s="6">
        <v>72</v>
      </c>
      <c r="H60" s="5">
        <v>68</v>
      </c>
      <c r="I60" s="5">
        <f t="shared" si="1"/>
        <v>4896</v>
      </c>
      <c r="J60" s="4">
        <f t="shared" si="2"/>
        <v>391.68</v>
      </c>
    </row>
    <row r="61" spans="1:10">
      <c r="A61" s="8">
        <v>42476</v>
      </c>
      <c r="B61" s="7" t="s">
        <v>3</v>
      </c>
      <c r="C61" s="6" t="s">
        <v>13</v>
      </c>
      <c r="D61" s="6" t="s">
        <v>24</v>
      </c>
      <c r="E61" s="6" t="s">
        <v>39</v>
      </c>
      <c r="F61" s="6" t="str">
        <f t="shared" si="0"/>
        <v>日本茶うまい</v>
      </c>
      <c r="G61" s="6">
        <v>24</v>
      </c>
      <c r="H61" s="5">
        <v>68</v>
      </c>
      <c r="I61" s="5">
        <f t="shared" si="1"/>
        <v>1632</v>
      </c>
      <c r="J61" s="4">
        <f t="shared" si="2"/>
        <v>130.56</v>
      </c>
    </row>
    <row r="62" spans="1:10">
      <c r="A62" s="8">
        <v>42476</v>
      </c>
      <c r="B62" s="7" t="s">
        <v>15</v>
      </c>
      <c r="C62" s="6" t="s">
        <v>2</v>
      </c>
      <c r="D62" s="9" t="s">
        <v>14</v>
      </c>
      <c r="E62" s="6" t="s">
        <v>46</v>
      </c>
      <c r="F62" s="6" t="str">
        <f t="shared" si="0"/>
        <v>微糖　ほんのり</v>
      </c>
      <c r="G62" s="6">
        <v>48</v>
      </c>
      <c r="H62" s="5">
        <v>42</v>
      </c>
      <c r="I62" s="5">
        <f t="shared" si="1"/>
        <v>2016</v>
      </c>
      <c r="J62" s="4">
        <f t="shared" si="2"/>
        <v>161.28</v>
      </c>
    </row>
    <row r="63" spans="1:10">
      <c r="A63" s="8">
        <v>42476</v>
      </c>
      <c r="B63" s="7" t="s">
        <v>17</v>
      </c>
      <c r="C63" s="6" t="s">
        <v>13</v>
      </c>
      <c r="D63" s="6" t="s">
        <v>12</v>
      </c>
      <c r="E63" s="6" t="s">
        <v>40</v>
      </c>
      <c r="F63" s="6" t="str">
        <f t="shared" si="0"/>
        <v>ゆったりカフェオレ</v>
      </c>
      <c r="G63" s="6">
        <v>120</v>
      </c>
      <c r="H63" s="5">
        <v>47</v>
      </c>
      <c r="I63" s="5">
        <f t="shared" si="1"/>
        <v>5640</v>
      </c>
      <c r="J63" s="4">
        <f t="shared" si="2"/>
        <v>451.2</v>
      </c>
    </row>
    <row r="64" spans="1:10">
      <c r="A64" s="8">
        <v>42483</v>
      </c>
      <c r="B64" s="7" t="s">
        <v>28</v>
      </c>
      <c r="C64" s="6" t="s">
        <v>13</v>
      </c>
      <c r="D64" s="9" t="s">
        <v>44</v>
      </c>
      <c r="E64" s="6" t="s">
        <v>51</v>
      </c>
      <c r="F64" s="6" t="str">
        <f t="shared" si="0"/>
        <v>おいしいビール350ｍｌ</v>
      </c>
      <c r="G64" s="6">
        <v>144</v>
      </c>
      <c r="H64" s="5">
        <v>120</v>
      </c>
      <c r="I64" s="5">
        <f t="shared" si="1"/>
        <v>17280</v>
      </c>
      <c r="J64" s="4">
        <f t="shared" si="2"/>
        <v>1382.4</v>
      </c>
    </row>
    <row r="65" spans="1:10">
      <c r="A65" s="8">
        <v>42483</v>
      </c>
      <c r="B65" s="7" t="s">
        <v>17</v>
      </c>
      <c r="C65" s="6" t="s">
        <v>13</v>
      </c>
      <c r="D65" s="6" t="s">
        <v>44</v>
      </c>
      <c r="E65" s="6" t="s">
        <v>0</v>
      </c>
      <c r="F65" s="6" t="str">
        <f t="shared" si="0"/>
        <v>ビール350ｍｌ</v>
      </c>
      <c r="G65" s="6">
        <v>121</v>
      </c>
      <c r="H65" s="5">
        <v>120</v>
      </c>
      <c r="I65" s="5">
        <f t="shared" si="1"/>
        <v>14520</v>
      </c>
      <c r="J65" s="4">
        <f t="shared" si="2"/>
        <v>1161.6000000000001</v>
      </c>
    </row>
    <row r="66" spans="1:10">
      <c r="A66" s="8">
        <v>42483</v>
      </c>
      <c r="B66" s="7" t="s">
        <v>9</v>
      </c>
      <c r="C66" s="6" t="s">
        <v>13</v>
      </c>
      <c r="D66" s="6" t="s">
        <v>44</v>
      </c>
      <c r="E66" s="6" t="s">
        <v>0</v>
      </c>
      <c r="F66" s="6" t="str">
        <f t="shared" ref="F66:F129" si="3">IF(E66="深煎り漆黒コーヒー",REPLACE(E66,4,,"　"),E66)</f>
        <v>ビール350ｍｌ</v>
      </c>
      <c r="G66" s="6">
        <v>121</v>
      </c>
      <c r="H66" s="5">
        <v>120</v>
      </c>
      <c r="I66" s="5">
        <f t="shared" ref="I66:I129" si="4">G66*H66</f>
        <v>14520</v>
      </c>
      <c r="J66" s="4">
        <f t="shared" ref="J66:J129" si="5">I66*0.08</f>
        <v>1161.6000000000001</v>
      </c>
    </row>
    <row r="67" spans="1:10">
      <c r="A67" s="8">
        <v>42483</v>
      </c>
      <c r="B67" s="7" t="s">
        <v>3</v>
      </c>
      <c r="C67" s="6" t="s">
        <v>2</v>
      </c>
      <c r="D67" s="9" t="s">
        <v>8</v>
      </c>
      <c r="E67" s="6" t="s">
        <v>46</v>
      </c>
      <c r="F67" s="6" t="str">
        <f t="shared" si="3"/>
        <v>微糖　ほんのり</v>
      </c>
      <c r="G67" s="6">
        <v>24</v>
      </c>
      <c r="H67" s="5">
        <v>42</v>
      </c>
      <c r="I67" s="5">
        <f t="shared" si="4"/>
        <v>1008</v>
      </c>
      <c r="J67" s="4">
        <f t="shared" si="5"/>
        <v>80.64</v>
      </c>
    </row>
    <row r="68" spans="1:10">
      <c r="A68" s="8">
        <v>42490</v>
      </c>
      <c r="B68" s="7" t="s">
        <v>6</v>
      </c>
      <c r="C68" s="6" t="s">
        <v>13</v>
      </c>
      <c r="D68" s="6" t="s">
        <v>44</v>
      </c>
      <c r="E68" s="6" t="s">
        <v>50</v>
      </c>
      <c r="F68" s="6" t="str">
        <f t="shared" si="3"/>
        <v>おいしいビール350ｍｌ</v>
      </c>
      <c r="G68" s="6">
        <v>144</v>
      </c>
      <c r="H68" s="5">
        <v>198</v>
      </c>
      <c r="I68" s="5">
        <f t="shared" si="4"/>
        <v>28512</v>
      </c>
      <c r="J68" s="4">
        <f t="shared" si="5"/>
        <v>2280.96</v>
      </c>
    </row>
    <row r="69" spans="1:10">
      <c r="A69" s="8">
        <v>42490</v>
      </c>
      <c r="B69" s="7" t="s">
        <v>15</v>
      </c>
      <c r="C69" s="6" t="s">
        <v>13</v>
      </c>
      <c r="D69" s="9" t="s">
        <v>44</v>
      </c>
      <c r="E69" s="6" t="s">
        <v>49</v>
      </c>
      <c r="F69" s="6" t="str">
        <f t="shared" si="3"/>
        <v>おいしいビール350ｍｌ</v>
      </c>
      <c r="G69" s="6">
        <v>144</v>
      </c>
      <c r="H69" s="5">
        <v>198</v>
      </c>
      <c r="I69" s="5">
        <f t="shared" si="4"/>
        <v>28512</v>
      </c>
      <c r="J69" s="4">
        <f t="shared" si="5"/>
        <v>2280.96</v>
      </c>
    </row>
    <row r="70" spans="1:10">
      <c r="A70" s="8">
        <v>42490</v>
      </c>
      <c r="B70" s="7" t="s">
        <v>3</v>
      </c>
      <c r="C70" s="6" t="s">
        <v>13</v>
      </c>
      <c r="D70" s="6" t="s">
        <v>12</v>
      </c>
      <c r="E70" s="6" t="s">
        <v>45</v>
      </c>
      <c r="F70" s="6" t="str">
        <f t="shared" si="3"/>
        <v>カフェオレモーニング</v>
      </c>
      <c r="G70" s="6">
        <v>24</v>
      </c>
      <c r="H70" s="5">
        <v>66</v>
      </c>
      <c r="I70" s="5">
        <f t="shared" si="4"/>
        <v>1584</v>
      </c>
      <c r="J70" s="4">
        <f t="shared" si="5"/>
        <v>126.72</v>
      </c>
    </row>
    <row r="71" spans="1:10">
      <c r="A71" s="8">
        <v>42490</v>
      </c>
      <c r="B71" s="7" t="s">
        <v>17</v>
      </c>
      <c r="C71" s="6" t="s">
        <v>13</v>
      </c>
      <c r="D71" s="6" t="s">
        <v>24</v>
      </c>
      <c r="E71" s="6" t="s">
        <v>39</v>
      </c>
      <c r="F71" s="6" t="str">
        <f t="shared" si="3"/>
        <v>日本茶うまい</v>
      </c>
      <c r="G71" s="6">
        <v>72</v>
      </c>
      <c r="H71" s="5">
        <v>68</v>
      </c>
      <c r="I71" s="5">
        <f t="shared" si="4"/>
        <v>4896</v>
      </c>
      <c r="J71" s="4">
        <f t="shared" si="5"/>
        <v>391.68</v>
      </c>
    </row>
    <row r="72" spans="1:10">
      <c r="A72" s="8">
        <v>42490</v>
      </c>
      <c r="B72" s="7" t="s">
        <v>28</v>
      </c>
      <c r="C72" s="6" t="s">
        <v>2</v>
      </c>
      <c r="D72" s="9" t="s">
        <v>8</v>
      </c>
      <c r="E72" s="6" t="s">
        <v>46</v>
      </c>
      <c r="F72" s="6" t="str">
        <f t="shared" si="3"/>
        <v>微糖　ほんのり</v>
      </c>
      <c r="G72" s="6">
        <v>48</v>
      </c>
      <c r="H72" s="5">
        <v>42</v>
      </c>
      <c r="I72" s="5">
        <f t="shared" si="4"/>
        <v>2016</v>
      </c>
      <c r="J72" s="4">
        <f t="shared" si="5"/>
        <v>161.28</v>
      </c>
    </row>
    <row r="73" spans="1:10">
      <c r="A73" s="8">
        <v>42497</v>
      </c>
      <c r="B73" s="7" t="s">
        <v>17</v>
      </c>
      <c r="C73" s="6" t="s">
        <v>13</v>
      </c>
      <c r="D73" s="6" t="s">
        <v>12</v>
      </c>
      <c r="E73" s="6" t="s">
        <v>45</v>
      </c>
      <c r="F73" s="6" t="str">
        <f t="shared" si="3"/>
        <v>カフェオレモーニング</v>
      </c>
      <c r="G73" s="6">
        <v>48</v>
      </c>
      <c r="H73" s="5">
        <v>66</v>
      </c>
      <c r="I73" s="5">
        <f t="shared" si="4"/>
        <v>3168</v>
      </c>
      <c r="J73" s="4">
        <f t="shared" si="5"/>
        <v>253.44</v>
      </c>
    </row>
    <row r="74" spans="1:10">
      <c r="A74" s="8">
        <v>42497</v>
      </c>
      <c r="B74" s="7" t="s">
        <v>9</v>
      </c>
      <c r="C74" s="6" t="s">
        <v>13</v>
      </c>
      <c r="D74" s="6" t="s">
        <v>44</v>
      </c>
      <c r="E74" s="6" t="s">
        <v>22</v>
      </c>
      <c r="F74" s="6" t="str">
        <f t="shared" si="3"/>
        <v>チューハイれもん</v>
      </c>
      <c r="G74" s="6">
        <v>91</v>
      </c>
      <c r="H74" s="5">
        <v>73</v>
      </c>
      <c r="I74" s="5">
        <f t="shared" si="4"/>
        <v>6643</v>
      </c>
      <c r="J74" s="4">
        <f t="shared" si="5"/>
        <v>531.44000000000005</v>
      </c>
    </row>
    <row r="75" spans="1:10">
      <c r="A75" s="8">
        <v>42504</v>
      </c>
      <c r="B75" s="7" t="s">
        <v>9</v>
      </c>
      <c r="C75" s="6" t="s">
        <v>2</v>
      </c>
      <c r="D75" s="6" t="s">
        <v>12</v>
      </c>
      <c r="E75" s="6" t="s">
        <v>42</v>
      </c>
      <c r="F75" s="6" t="str">
        <f t="shared" si="3"/>
        <v>カフェオレモーニング</v>
      </c>
      <c r="G75" s="6">
        <v>120</v>
      </c>
      <c r="H75" s="5">
        <v>66</v>
      </c>
      <c r="I75" s="5">
        <f t="shared" si="4"/>
        <v>7920</v>
      </c>
      <c r="J75" s="4">
        <f t="shared" si="5"/>
        <v>633.6</v>
      </c>
    </row>
    <row r="76" spans="1:10">
      <c r="A76" s="8">
        <v>42504</v>
      </c>
      <c r="B76" s="7" t="s">
        <v>6</v>
      </c>
      <c r="C76" s="6" t="s">
        <v>13</v>
      </c>
      <c r="D76" s="6" t="s">
        <v>44</v>
      </c>
      <c r="E76" s="6" t="s">
        <v>43</v>
      </c>
      <c r="F76" s="6" t="str">
        <f t="shared" si="3"/>
        <v>ビール500ｍｌ</v>
      </c>
      <c r="G76" s="6">
        <v>188</v>
      </c>
      <c r="H76" s="5">
        <v>198</v>
      </c>
      <c r="I76" s="5">
        <f t="shared" si="4"/>
        <v>37224</v>
      </c>
      <c r="J76" s="4">
        <f t="shared" si="5"/>
        <v>2977.92</v>
      </c>
    </row>
    <row r="77" spans="1:10">
      <c r="A77" s="8">
        <v>42504</v>
      </c>
      <c r="B77" s="7" t="s">
        <v>17</v>
      </c>
      <c r="C77" s="6" t="s">
        <v>13</v>
      </c>
      <c r="D77" s="9" t="s">
        <v>44</v>
      </c>
      <c r="E77" s="6" t="s">
        <v>43</v>
      </c>
      <c r="F77" s="6" t="str">
        <f t="shared" si="3"/>
        <v>ビール500ｍｌ</v>
      </c>
      <c r="G77" s="6">
        <v>188</v>
      </c>
      <c r="H77" s="5">
        <v>198</v>
      </c>
      <c r="I77" s="5">
        <f t="shared" si="4"/>
        <v>37224</v>
      </c>
      <c r="J77" s="4">
        <f t="shared" si="5"/>
        <v>2977.92</v>
      </c>
    </row>
    <row r="78" spans="1:10">
      <c r="A78" s="8">
        <v>42511</v>
      </c>
      <c r="B78" s="7" t="s">
        <v>15</v>
      </c>
      <c r="C78" s="6" t="s">
        <v>2</v>
      </c>
      <c r="D78" s="6" t="s">
        <v>12</v>
      </c>
      <c r="E78" s="6" t="s">
        <v>42</v>
      </c>
      <c r="F78" s="6" t="str">
        <f t="shared" si="3"/>
        <v>カフェオレモーニング</v>
      </c>
      <c r="G78" s="6">
        <v>120</v>
      </c>
      <c r="H78" s="5">
        <v>66</v>
      </c>
      <c r="I78" s="5">
        <f t="shared" si="4"/>
        <v>7920</v>
      </c>
      <c r="J78" s="4">
        <f t="shared" si="5"/>
        <v>633.6</v>
      </c>
    </row>
    <row r="79" spans="1:10">
      <c r="A79" s="8">
        <v>42511</v>
      </c>
      <c r="B79" s="7" t="s">
        <v>6</v>
      </c>
      <c r="C79" s="6" t="s">
        <v>2</v>
      </c>
      <c r="D79" s="6" t="s">
        <v>12</v>
      </c>
      <c r="E79" s="6" t="s">
        <v>48</v>
      </c>
      <c r="F79" s="6" t="str">
        <f t="shared" si="3"/>
        <v>カフェオレモーニング</v>
      </c>
      <c r="G79" s="6">
        <v>24</v>
      </c>
      <c r="H79" s="5">
        <v>66</v>
      </c>
      <c r="I79" s="5">
        <f t="shared" si="4"/>
        <v>1584</v>
      </c>
      <c r="J79" s="4">
        <f t="shared" si="5"/>
        <v>126.72</v>
      </c>
    </row>
    <row r="80" spans="1:10">
      <c r="A80" s="8">
        <v>42518</v>
      </c>
      <c r="B80" s="7" t="s">
        <v>6</v>
      </c>
      <c r="C80" s="6" t="s">
        <v>13</v>
      </c>
      <c r="D80" s="6" t="s">
        <v>12</v>
      </c>
      <c r="E80" s="6" t="s">
        <v>42</v>
      </c>
      <c r="F80" s="6" t="str">
        <f t="shared" si="3"/>
        <v>カフェオレモーニング</v>
      </c>
      <c r="G80" s="6">
        <v>240</v>
      </c>
      <c r="H80" s="5">
        <v>66</v>
      </c>
      <c r="I80" s="5">
        <f t="shared" si="4"/>
        <v>15840</v>
      </c>
      <c r="J80" s="4">
        <f t="shared" si="5"/>
        <v>1267.2</v>
      </c>
    </row>
    <row r="81" spans="1:10">
      <c r="A81" s="8">
        <v>42518</v>
      </c>
      <c r="B81" s="7" t="s">
        <v>28</v>
      </c>
      <c r="C81" s="6" t="s">
        <v>13</v>
      </c>
      <c r="D81" s="6" t="s">
        <v>44</v>
      </c>
      <c r="E81" s="6" t="s">
        <v>47</v>
      </c>
      <c r="F81" s="6" t="str">
        <f t="shared" si="3"/>
        <v>ビール500ｍｌ</v>
      </c>
      <c r="G81" s="6">
        <v>188</v>
      </c>
      <c r="H81" s="5">
        <v>198</v>
      </c>
      <c r="I81" s="5">
        <f t="shared" si="4"/>
        <v>37224</v>
      </c>
      <c r="J81" s="4">
        <f t="shared" si="5"/>
        <v>2977.92</v>
      </c>
    </row>
    <row r="82" spans="1:10">
      <c r="A82" s="8">
        <v>42518</v>
      </c>
      <c r="B82" s="7" t="s">
        <v>17</v>
      </c>
      <c r="C82" s="6" t="s">
        <v>2</v>
      </c>
      <c r="D82" s="9" t="s">
        <v>14</v>
      </c>
      <c r="E82" s="6" t="s">
        <v>46</v>
      </c>
      <c r="F82" s="6" t="str">
        <f t="shared" si="3"/>
        <v>微糖　ほんのり</v>
      </c>
      <c r="G82" s="6">
        <v>72</v>
      </c>
      <c r="H82" s="5">
        <v>42</v>
      </c>
      <c r="I82" s="5">
        <f t="shared" si="4"/>
        <v>3024</v>
      </c>
      <c r="J82" s="4">
        <f t="shared" si="5"/>
        <v>241.92000000000002</v>
      </c>
    </row>
    <row r="83" spans="1:10">
      <c r="A83" s="8">
        <v>42525</v>
      </c>
      <c r="B83" s="7" t="s">
        <v>15</v>
      </c>
      <c r="C83" s="6" t="s">
        <v>13</v>
      </c>
      <c r="D83" s="6" t="s">
        <v>44</v>
      </c>
      <c r="E83" s="6" t="s">
        <v>4</v>
      </c>
      <c r="F83" s="6" t="str">
        <f t="shared" si="3"/>
        <v>おいしいビール500ｍｌ</v>
      </c>
      <c r="G83" s="6">
        <v>192</v>
      </c>
      <c r="H83" s="5">
        <v>198</v>
      </c>
      <c r="I83" s="5">
        <f t="shared" si="4"/>
        <v>38016</v>
      </c>
      <c r="J83" s="4">
        <f t="shared" si="5"/>
        <v>3041.28</v>
      </c>
    </row>
    <row r="84" spans="1:10">
      <c r="A84" s="8">
        <v>42525</v>
      </c>
      <c r="B84" s="7" t="s">
        <v>15</v>
      </c>
      <c r="C84" s="6" t="s">
        <v>13</v>
      </c>
      <c r="D84" s="6" t="s">
        <v>12</v>
      </c>
      <c r="E84" s="6" t="s">
        <v>45</v>
      </c>
      <c r="F84" s="6" t="str">
        <f t="shared" si="3"/>
        <v>カフェオレモーニング</v>
      </c>
      <c r="G84" s="6">
        <v>192</v>
      </c>
      <c r="H84" s="5">
        <v>66</v>
      </c>
      <c r="I84" s="5">
        <f t="shared" si="4"/>
        <v>12672</v>
      </c>
      <c r="J84" s="4">
        <f t="shared" si="5"/>
        <v>1013.76</v>
      </c>
    </row>
    <row r="85" spans="1:10">
      <c r="A85" s="8">
        <v>42525</v>
      </c>
      <c r="B85" s="7" t="s">
        <v>9</v>
      </c>
      <c r="C85" s="6" t="s">
        <v>13</v>
      </c>
      <c r="D85" s="6" t="s">
        <v>12</v>
      </c>
      <c r="E85" s="6" t="s">
        <v>45</v>
      </c>
      <c r="F85" s="6" t="str">
        <f t="shared" si="3"/>
        <v>カフェオレモーニング</v>
      </c>
      <c r="G85" s="6">
        <v>96</v>
      </c>
      <c r="H85" s="5">
        <v>66</v>
      </c>
      <c r="I85" s="5">
        <f t="shared" si="4"/>
        <v>6336</v>
      </c>
      <c r="J85" s="4">
        <f t="shared" si="5"/>
        <v>506.88</v>
      </c>
    </row>
    <row r="86" spans="1:10">
      <c r="A86" s="8">
        <v>42529</v>
      </c>
      <c r="B86" s="7" t="s">
        <v>6</v>
      </c>
      <c r="C86" s="6" t="s">
        <v>13</v>
      </c>
      <c r="D86" s="9" t="s">
        <v>44</v>
      </c>
      <c r="E86" s="6" t="s">
        <v>4</v>
      </c>
      <c r="F86" s="6" t="str">
        <f t="shared" si="3"/>
        <v>おいしいビール500ｍｌ</v>
      </c>
      <c r="G86" s="6">
        <v>192</v>
      </c>
      <c r="H86" s="5">
        <v>198</v>
      </c>
      <c r="I86" s="5">
        <f t="shared" si="4"/>
        <v>38016</v>
      </c>
      <c r="J86" s="4">
        <f t="shared" si="5"/>
        <v>3041.28</v>
      </c>
    </row>
    <row r="87" spans="1:10">
      <c r="A87" s="8">
        <v>42532</v>
      </c>
      <c r="B87" s="7" t="s">
        <v>9</v>
      </c>
      <c r="C87" s="6" t="s">
        <v>13</v>
      </c>
      <c r="D87" s="6" t="s">
        <v>24</v>
      </c>
      <c r="E87" s="6" t="s">
        <v>39</v>
      </c>
      <c r="F87" s="6" t="str">
        <f t="shared" si="3"/>
        <v>日本茶うまい</v>
      </c>
      <c r="G87" s="6">
        <v>48</v>
      </c>
      <c r="H87" s="5">
        <v>68</v>
      </c>
      <c r="I87" s="5">
        <f t="shared" si="4"/>
        <v>3264</v>
      </c>
      <c r="J87" s="4">
        <f t="shared" si="5"/>
        <v>261.12</v>
      </c>
    </row>
    <row r="88" spans="1:10">
      <c r="A88" s="8">
        <v>42532</v>
      </c>
      <c r="B88" s="7" t="s">
        <v>28</v>
      </c>
      <c r="C88" s="6" t="s">
        <v>2</v>
      </c>
      <c r="D88" s="9" t="s">
        <v>8</v>
      </c>
      <c r="E88" s="6" t="s">
        <v>46</v>
      </c>
      <c r="F88" s="6" t="str">
        <f t="shared" si="3"/>
        <v>微糖　ほんのり</v>
      </c>
      <c r="G88" s="6">
        <v>24</v>
      </c>
      <c r="H88" s="5">
        <v>42</v>
      </c>
      <c r="I88" s="5">
        <f t="shared" si="4"/>
        <v>1008</v>
      </c>
      <c r="J88" s="4">
        <f t="shared" si="5"/>
        <v>80.64</v>
      </c>
    </row>
    <row r="89" spans="1:10">
      <c r="A89" s="8">
        <v>42533</v>
      </c>
      <c r="B89" s="7" t="s">
        <v>15</v>
      </c>
      <c r="C89" s="6" t="s">
        <v>2</v>
      </c>
      <c r="D89" s="9" t="s">
        <v>8</v>
      </c>
      <c r="E89" s="6" t="s">
        <v>40</v>
      </c>
      <c r="F89" s="6" t="str">
        <f t="shared" si="3"/>
        <v>ゆったりカフェオレ</v>
      </c>
      <c r="G89" s="6">
        <v>48</v>
      </c>
      <c r="H89" s="5">
        <v>47</v>
      </c>
      <c r="I89" s="5">
        <f t="shared" si="4"/>
        <v>2256</v>
      </c>
      <c r="J89" s="4">
        <f t="shared" si="5"/>
        <v>180.48</v>
      </c>
    </row>
    <row r="90" spans="1:10">
      <c r="A90" s="8">
        <v>42536</v>
      </c>
      <c r="B90" s="7" t="s">
        <v>6</v>
      </c>
      <c r="C90" s="6" t="s">
        <v>2</v>
      </c>
      <c r="D90" s="9" t="s">
        <v>14</v>
      </c>
      <c r="E90" s="6" t="s">
        <v>40</v>
      </c>
      <c r="F90" s="6" t="str">
        <f t="shared" si="3"/>
        <v>ゆったりカフェオレ</v>
      </c>
      <c r="G90" s="6">
        <v>72</v>
      </c>
      <c r="H90" s="5">
        <v>47</v>
      </c>
      <c r="I90" s="5">
        <f t="shared" si="4"/>
        <v>3384</v>
      </c>
      <c r="J90" s="4">
        <f t="shared" si="5"/>
        <v>270.72000000000003</v>
      </c>
    </row>
    <row r="91" spans="1:10">
      <c r="A91" s="8">
        <v>42538</v>
      </c>
      <c r="B91" s="7" t="s">
        <v>3</v>
      </c>
      <c r="C91" s="6" t="s">
        <v>13</v>
      </c>
      <c r="D91" s="9" t="s">
        <v>44</v>
      </c>
      <c r="E91" s="6" t="s">
        <v>27</v>
      </c>
      <c r="F91" s="6" t="str">
        <f t="shared" si="3"/>
        <v>ビール500ｍｌ</v>
      </c>
      <c r="G91" s="6">
        <v>188</v>
      </c>
      <c r="H91" s="5">
        <v>198</v>
      </c>
      <c r="I91" s="5">
        <f t="shared" si="4"/>
        <v>37224</v>
      </c>
      <c r="J91" s="4">
        <f t="shared" si="5"/>
        <v>2977.92</v>
      </c>
    </row>
    <row r="92" spans="1:10">
      <c r="A92" s="8">
        <v>42539</v>
      </c>
      <c r="B92" s="7" t="s">
        <v>28</v>
      </c>
      <c r="C92" s="6" t="s">
        <v>2</v>
      </c>
      <c r="D92" s="6" t="s">
        <v>24</v>
      </c>
      <c r="E92" s="6" t="s">
        <v>39</v>
      </c>
      <c r="F92" s="6" t="str">
        <f t="shared" si="3"/>
        <v>日本茶うまい</v>
      </c>
      <c r="G92" s="6">
        <v>48</v>
      </c>
      <c r="H92" s="5">
        <v>68</v>
      </c>
      <c r="I92" s="5">
        <f t="shared" si="4"/>
        <v>3264</v>
      </c>
      <c r="J92" s="4">
        <f t="shared" si="5"/>
        <v>261.12</v>
      </c>
    </row>
    <row r="93" spans="1:10">
      <c r="A93" s="8">
        <v>42539</v>
      </c>
      <c r="B93" s="7" t="s">
        <v>15</v>
      </c>
      <c r="C93" s="6" t="s">
        <v>2</v>
      </c>
      <c r="D93" s="6" t="s">
        <v>24</v>
      </c>
      <c r="E93" s="6" t="s">
        <v>36</v>
      </c>
      <c r="F93" s="6" t="str">
        <f t="shared" si="3"/>
        <v>痩せる日本茶</v>
      </c>
      <c r="G93" s="6">
        <v>96</v>
      </c>
      <c r="H93" s="5">
        <v>69</v>
      </c>
      <c r="I93" s="5">
        <f t="shared" si="4"/>
        <v>6624</v>
      </c>
      <c r="J93" s="4">
        <f t="shared" si="5"/>
        <v>529.91999999999996</v>
      </c>
    </row>
    <row r="94" spans="1:10">
      <c r="A94" s="8">
        <v>42539</v>
      </c>
      <c r="B94" s="7" t="s">
        <v>9</v>
      </c>
      <c r="C94" s="6" t="s">
        <v>2</v>
      </c>
      <c r="D94" s="9" t="s">
        <v>14</v>
      </c>
      <c r="E94" s="6" t="s">
        <v>38</v>
      </c>
      <c r="F94" s="6" t="str">
        <f t="shared" si="3"/>
        <v>ゆったりカフェオレ</v>
      </c>
      <c r="G94" s="6">
        <v>96</v>
      </c>
      <c r="H94" s="5">
        <v>47</v>
      </c>
      <c r="I94" s="5">
        <f t="shared" si="4"/>
        <v>4512</v>
      </c>
      <c r="J94" s="4">
        <f t="shared" si="5"/>
        <v>360.96</v>
      </c>
    </row>
    <row r="95" spans="1:10">
      <c r="A95" s="8">
        <v>42539</v>
      </c>
      <c r="B95" s="7" t="s">
        <v>17</v>
      </c>
      <c r="C95" s="6" t="s">
        <v>2</v>
      </c>
      <c r="D95" s="9" t="s">
        <v>14</v>
      </c>
      <c r="E95" s="6" t="s">
        <v>40</v>
      </c>
      <c r="F95" s="6" t="str">
        <f t="shared" si="3"/>
        <v>ゆったりカフェオレ</v>
      </c>
      <c r="G95" s="6">
        <v>48</v>
      </c>
      <c r="H95" s="5">
        <v>47</v>
      </c>
      <c r="I95" s="5">
        <f t="shared" si="4"/>
        <v>2256</v>
      </c>
      <c r="J95" s="4">
        <f t="shared" si="5"/>
        <v>180.48</v>
      </c>
    </row>
    <row r="96" spans="1:10">
      <c r="A96" s="8">
        <v>42543</v>
      </c>
      <c r="B96" s="7" t="s">
        <v>17</v>
      </c>
      <c r="C96" s="6" t="s">
        <v>2</v>
      </c>
      <c r="D96" s="9" t="s">
        <v>8</v>
      </c>
      <c r="E96" s="6" t="s">
        <v>40</v>
      </c>
      <c r="F96" s="6" t="str">
        <f t="shared" si="3"/>
        <v>ゆったりカフェオレ</v>
      </c>
      <c r="G96" s="6">
        <v>72</v>
      </c>
      <c r="H96" s="5">
        <v>47</v>
      </c>
      <c r="I96" s="5">
        <f t="shared" si="4"/>
        <v>3384</v>
      </c>
      <c r="J96" s="4">
        <f t="shared" si="5"/>
        <v>270.72000000000003</v>
      </c>
    </row>
    <row r="97" spans="1:10">
      <c r="A97" s="8">
        <v>42546</v>
      </c>
      <c r="B97" s="7" t="s">
        <v>28</v>
      </c>
      <c r="C97" s="6" t="s">
        <v>13</v>
      </c>
      <c r="D97" s="6" t="s">
        <v>12</v>
      </c>
      <c r="E97" s="6" t="s">
        <v>45</v>
      </c>
      <c r="F97" s="6" t="str">
        <f t="shared" si="3"/>
        <v>カフェオレモーニング</v>
      </c>
      <c r="G97" s="6">
        <v>96</v>
      </c>
      <c r="H97" s="5">
        <v>66</v>
      </c>
      <c r="I97" s="5">
        <f t="shared" si="4"/>
        <v>6336</v>
      </c>
      <c r="J97" s="4">
        <f t="shared" si="5"/>
        <v>506.88</v>
      </c>
    </row>
    <row r="98" spans="1:10">
      <c r="A98" s="8">
        <v>42546</v>
      </c>
      <c r="B98" s="7" t="s">
        <v>15</v>
      </c>
      <c r="C98" s="6" t="s">
        <v>13</v>
      </c>
      <c r="D98" s="6" t="s">
        <v>12</v>
      </c>
      <c r="E98" s="6" t="s">
        <v>45</v>
      </c>
      <c r="F98" s="6" t="str">
        <f t="shared" si="3"/>
        <v>カフェオレモーニング</v>
      </c>
      <c r="G98" s="6">
        <v>24</v>
      </c>
      <c r="H98" s="5">
        <v>66</v>
      </c>
      <c r="I98" s="5">
        <f t="shared" si="4"/>
        <v>1584</v>
      </c>
      <c r="J98" s="4">
        <f t="shared" si="5"/>
        <v>126.72</v>
      </c>
    </row>
    <row r="99" spans="1:10">
      <c r="A99" s="8">
        <v>42546</v>
      </c>
      <c r="B99" s="7" t="s">
        <v>6</v>
      </c>
      <c r="C99" s="6" t="s">
        <v>13</v>
      </c>
      <c r="D99" s="9" t="s">
        <v>14</v>
      </c>
      <c r="E99" s="6" t="s">
        <v>38</v>
      </c>
      <c r="F99" s="6" t="str">
        <f t="shared" si="3"/>
        <v>ゆったりカフェオレ</v>
      </c>
      <c r="G99" s="6">
        <v>24</v>
      </c>
      <c r="H99" s="5">
        <v>47</v>
      </c>
      <c r="I99" s="5">
        <f t="shared" si="4"/>
        <v>1128</v>
      </c>
      <c r="J99" s="4">
        <f t="shared" si="5"/>
        <v>90.24</v>
      </c>
    </row>
    <row r="100" spans="1:10">
      <c r="A100" s="8">
        <v>42549</v>
      </c>
      <c r="B100" s="7" t="s">
        <v>6</v>
      </c>
      <c r="C100" s="6" t="s">
        <v>13</v>
      </c>
      <c r="D100" s="9" t="s">
        <v>44</v>
      </c>
      <c r="E100" s="6" t="s">
        <v>43</v>
      </c>
      <c r="F100" s="6" t="str">
        <f t="shared" si="3"/>
        <v>ビール500ｍｌ</v>
      </c>
      <c r="G100" s="6">
        <v>188</v>
      </c>
      <c r="H100" s="5">
        <v>198</v>
      </c>
      <c r="I100" s="5">
        <f t="shared" si="4"/>
        <v>37224</v>
      </c>
      <c r="J100" s="4">
        <f t="shared" si="5"/>
        <v>2977.92</v>
      </c>
    </row>
    <row r="101" spans="1:10">
      <c r="A101" s="8">
        <v>42553</v>
      </c>
      <c r="B101" s="7" t="s">
        <v>6</v>
      </c>
      <c r="C101" s="6" t="s">
        <v>13</v>
      </c>
      <c r="D101" s="9" t="s">
        <v>12</v>
      </c>
      <c r="E101" s="6" t="s">
        <v>42</v>
      </c>
      <c r="F101" s="6" t="str">
        <f t="shared" si="3"/>
        <v>カフェオレモーニング</v>
      </c>
      <c r="G101" s="6">
        <v>120</v>
      </c>
      <c r="H101" s="5">
        <v>66</v>
      </c>
      <c r="I101" s="5">
        <f t="shared" si="4"/>
        <v>7920</v>
      </c>
      <c r="J101" s="4">
        <f t="shared" si="5"/>
        <v>633.6</v>
      </c>
    </row>
    <row r="102" spans="1:10">
      <c r="A102" s="8">
        <v>42553</v>
      </c>
      <c r="B102" s="7" t="s">
        <v>28</v>
      </c>
      <c r="C102" s="6" t="s">
        <v>13</v>
      </c>
      <c r="D102" s="9" t="s">
        <v>14</v>
      </c>
      <c r="E102" s="6" t="s">
        <v>38</v>
      </c>
      <c r="F102" s="6" t="str">
        <f t="shared" si="3"/>
        <v>ゆったりカフェオレ</v>
      </c>
      <c r="G102" s="6">
        <v>192</v>
      </c>
      <c r="H102" s="5">
        <v>47</v>
      </c>
      <c r="I102" s="5">
        <f t="shared" si="4"/>
        <v>9024</v>
      </c>
      <c r="J102" s="4">
        <f t="shared" si="5"/>
        <v>721.92</v>
      </c>
    </row>
    <row r="103" spans="1:10">
      <c r="A103" s="8">
        <v>42553</v>
      </c>
      <c r="B103" s="7" t="s">
        <v>15</v>
      </c>
      <c r="C103" s="6" t="s">
        <v>13</v>
      </c>
      <c r="D103" s="9" t="s">
        <v>14</v>
      </c>
      <c r="E103" s="6" t="s">
        <v>40</v>
      </c>
      <c r="F103" s="6" t="str">
        <f t="shared" si="3"/>
        <v>ゆったりカフェオレ</v>
      </c>
      <c r="G103" s="6">
        <v>72</v>
      </c>
      <c r="H103" s="5">
        <v>47</v>
      </c>
      <c r="I103" s="5">
        <f t="shared" si="4"/>
        <v>3384</v>
      </c>
      <c r="J103" s="4">
        <f t="shared" si="5"/>
        <v>270.72000000000003</v>
      </c>
    </row>
    <row r="104" spans="1:10">
      <c r="A104" s="8">
        <v>42560</v>
      </c>
      <c r="B104" s="7" t="s">
        <v>9</v>
      </c>
      <c r="C104" s="6" t="s">
        <v>13</v>
      </c>
      <c r="D104" s="6" t="s">
        <v>12</v>
      </c>
      <c r="E104" s="6" t="s">
        <v>37</v>
      </c>
      <c r="F104" s="6" t="str">
        <f t="shared" si="3"/>
        <v>午後のカフェ</v>
      </c>
      <c r="G104" s="6">
        <v>48</v>
      </c>
      <c r="H104" s="5">
        <v>58</v>
      </c>
      <c r="I104" s="5">
        <f t="shared" si="4"/>
        <v>2784</v>
      </c>
      <c r="J104" s="4">
        <f t="shared" si="5"/>
        <v>222.72</v>
      </c>
    </row>
    <row r="105" spans="1:10">
      <c r="A105" s="8">
        <v>42560</v>
      </c>
      <c r="B105" s="7" t="s">
        <v>6</v>
      </c>
      <c r="C105" s="6" t="s">
        <v>13</v>
      </c>
      <c r="D105" s="9" t="s">
        <v>14</v>
      </c>
      <c r="E105" s="6" t="s">
        <v>38</v>
      </c>
      <c r="F105" s="6" t="str">
        <f t="shared" si="3"/>
        <v>ゆったりカフェオレ</v>
      </c>
      <c r="G105" s="6">
        <v>192</v>
      </c>
      <c r="H105" s="5">
        <v>47</v>
      </c>
      <c r="I105" s="5">
        <f t="shared" si="4"/>
        <v>9024</v>
      </c>
      <c r="J105" s="4">
        <f t="shared" si="5"/>
        <v>721.92</v>
      </c>
    </row>
    <row r="106" spans="1:10">
      <c r="A106" s="8">
        <v>42560</v>
      </c>
      <c r="B106" s="7" t="s">
        <v>6</v>
      </c>
      <c r="C106" s="6" t="s">
        <v>2</v>
      </c>
      <c r="D106" s="9" t="s">
        <v>14</v>
      </c>
      <c r="E106" s="6" t="s">
        <v>40</v>
      </c>
      <c r="F106" s="6" t="str">
        <f t="shared" si="3"/>
        <v>ゆったりカフェオレ</v>
      </c>
      <c r="G106" s="6">
        <v>96</v>
      </c>
      <c r="H106" s="5">
        <v>47</v>
      </c>
      <c r="I106" s="5">
        <f t="shared" si="4"/>
        <v>4512</v>
      </c>
      <c r="J106" s="4">
        <f t="shared" si="5"/>
        <v>360.96</v>
      </c>
    </row>
    <row r="107" spans="1:10">
      <c r="A107" s="8">
        <v>42567</v>
      </c>
      <c r="B107" s="7" t="s">
        <v>6</v>
      </c>
      <c r="C107" s="6" t="s">
        <v>2</v>
      </c>
      <c r="D107" s="9" t="s">
        <v>12</v>
      </c>
      <c r="E107" s="6" t="s">
        <v>37</v>
      </c>
      <c r="F107" s="6" t="str">
        <f t="shared" si="3"/>
        <v>午後のカフェ</v>
      </c>
      <c r="G107" s="6">
        <v>192</v>
      </c>
      <c r="H107" s="5">
        <v>58</v>
      </c>
      <c r="I107" s="5">
        <f t="shared" si="4"/>
        <v>11136</v>
      </c>
      <c r="J107" s="4">
        <f t="shared" si="5"/>
        <v>890.88</v>
      </c>
    </row>
    <row r="108" spans="1:10">
      <c r="A108" s="8">
        <v>42567</v>
      </c>
      <c r="B108" s="7" t="s">
        <v>9</v>
      </c>
      <c r="C108" s="6" t="s">
        <v>2</v>
      </c>
      <c r="D108" s="6" t="s">
        <v>12</v>
      </c>
      <c r="E108" s="6" t="s">
        <v>37</v>
      </c>
      <c r="F108" s="6" t="str">
        <f t="shared" si="3"/>
        <v>午後のカフェ</v>
      </c>
      <c r="G108" s="6">
        <v>120</v>
      </c>
      <c r="H108" s="5">
        <v>58</v>
      </c>
      <c r="I108" s="5">
        <f t="shared" si="4"/>
        <v>6960</v>
      </c>
      <c r="J108" s="4">
        <f t="shared" si="5"/>
        <v>556.80000000000007</v>
      </c>
    </row>
    <row r="109" spans="1:10">
      <c r="A109" s="8">
        <v>42567</v>
      </c>
      <c r="B109" s="7" t="s">
        <v>17</v>
      </c>
      <c r="C109" s="6" t="s">
        <v>2</v>
      </c>
      <c r="D109" s="6" t="s">
        <v>12</v>
      </c>
      <c r="E109" s="6" t="s">
        <v>37</v>
      </c>
      <c r="F109" s="6" t="str">
        <f t="shared" si="3"/>
        <v>午後のカフェ</v>
      </c>
      <c r="G109" s="6">
        <v>96</v>
      </c>
      <c r="H109" s="5">
        <v>58</v>
      </c>
      <c r="I109" s="5">
        <f t="shared" si="4"/>
        <v>5568</v>
      </c>
      <c r="J109" s="4">
        <f t="shared" si="5"/>
        <v>445.44</v>
      </c>
    </row>
    <row r="110" spans="1:10">
      <c r="A110" s="8">
        <v>42567</v>
      </c>
      <c r="B110" s="7" t="s">
        <v>28</v>
      </c>
      <c r="C110" s="6" t="s">
        <v>2</v>
      </c>
      <c r="D110" s="6" t="s">
        <v>12</v>
      </c>
      <c r="E110" s="6" t="s">
        <v>37</v>
      </c>
      <c r="F110" s="6" t="str">
        <f t="shared" si="3"/>
        <v>午後のカフェ</v>
      </c>
      <c r="G110" s="6">
        <v>48</v>
      </c>
      <c r="H110" s="5">
        <v>58</v>
      </c>
      <c r="I110" s="5">
        <f t="shared" si="4"/>
        <v>2784</v>
      </c>
      <c r="J110" s="4">
        <f t="shared" si="5"/>
        <v>222.72</v>
      </c>
    </row>
    <row r="111" spans="1:10">
      <c r="A111" s="8">
        <v>42574</v>
      </c>
      <c r="B111" s="7" t="s">
        <v>9</v>
      </c>
      <c r="C111" s="6" t="s">
        <v>2</v>
      </c>
      <c r="D111" s="6" t="s">
        <v>24</v>
      </c>
      <c r="E111" s="6" t="s">
        <v>39</v>
      </c>
      <c r="F111" s="6" t="str">
        <f t="shared" si="3"/>
        <v>日本茶うまい</v>
      </c>
      <c r="G111" s="6">
        <v>72</v>
      </c>
      <c r="H111" s="5">
        <v>68</v>
      </c>
      <c r="I111" s="5">
        <f t="shared" si="4"/>
        <v>4896</v>
      </c>
      <c r="J111" s="4">
        <f t="shared" si="5"/>
        <v>391.68</v>
      </c>
    </row>
    <row r="112" spans="1:10">
      <c r="A112" s="8">
        <v>42574</v>
      </c>
      <c r="B112" s="7" t="s">
        <v>6</v>
      </c>
      <c r="C112" s="6" t="s">
        <v>2</v>
      </c>
      <c r="D112" s="6" t="s">
        <v>24</v>
      </c>
      <c r="E112" s="6" t="s">
        <v>39</v>
      </c>
      <c r="F112" s="6" t="str">
        <f t="shared" si="3"/>
        <v>日本茶うまい</v>
      </c>
      <c r="G112" s="6">
        <v>24</v>
      </c>
      <c r="H112" s="5">
        <v>68</v>
      </c>
      <c r="I112" s="5">
        <f t="shared" si="4"/>
        <v>1632</v>
      </c>
      <c r="J112" s="4">
        <f t="shared" si="5"/>
        <v>130.56</v>
      </c>
    </row>
    <row r="113" spans="1:10">
      <c r="A113" s="8">
        <v>42574</v>
      </c>
      <c r="B113" s="7" t="s">
        <v>28</v>
      </c>
      <c r="C113" s="6" t="s">
        <v>2</v>
      </c>
      <c r="D113" s="6" t="s">
        <v>24</v>
      </c>
      <c r="E113" s="6" t="s">
        <v>39</v>
      </c>
      <c r="F113" s="6" t="str">
        <f t="shared" si="3"/>
        <v>日本茶うまい</v>
      </c>
      <c r="G113" s="6">
        <v>120</v>
      </c>
      <c r="H113" s="5">
        <v>68</v>
      </c>
      <c r="I113" s="5">
        <f t="shared" si="4"/>
        <v>8160</v>
      </c>
      <c r="J113" s="4">
        <f t="shared" si="5"/>
        <v>652.80000000000007</v>
      </c>
    </row>
    <row r="114" spans="1:10">
      <c r="A114" s="8">
        <v>42574</v>
      </c>
      <c r="B114" s="7" t="s">
        <v>6</v>
      </c>
      <c r="C114" s="6" t="s">
        <v>2</v>
      </c>
      <c r="D114" s="6" t="s">
        <v>24</v>
      </c>
      <c r="E114" s="6" t="s">
        <v>36</v>
      </c>
      <c r="F114" s="6" t="str">
        <f t="shared" si="3"/>
        <v>痩せる日本茶</v>
      </c>
      <c r="G114" s="6">
        <v>48</v>
      </c>
      <c r="H114" s="5">
        <v>69</v>
      </c>
      <c r="I114" s="5">
        <f t="shared" si="4"/>
        <v>3312</v>
      </c>
      <c r="J114" s="4">
        <f t="shared" si="5"/>
        <v>264.95999999999998</v>
      </c>
    </row>
    <row r="115" spans="1:10">
      <c r="A115" s="8">
        <v>42574</v>
      </c>
      <c r="B115" s="7" t="s">
        <v>15</v>
      </c>
      <c r="C115" s="6" t="s">
        <v>2</v>
      </c>
      <c r="D115" s="9" t="s">
        <v>41</v>
      </c>
      <c r="E115" s="6" t="s">
        <v>40</v>
      </c>
      <c r="F115" s="6" t="str">
        <f t="shared" si="3"/>
        <v>ゆったりカフェオレ</v>
      </c>
      <c r="G115" s="6">
        <v>24</v>
      </c>
      <c r="H115" s="5">
        <v>47</v>
      </c>
      <c r="I115" s="5">
        <f t="shared" si="4"/>
        <v>1128</v>
      </c>
      <c r="J115" s="4">
        <f t="shared" si="5"/>
        <v>90.24</v>
      </c>
    </row>
    <row r="116" spans="1:10">
      <c r="A116" s="8">
        <v>42581</v>
      </c>
      <c r="B116" s="7" t="s">
        <v>9</v>
      </c>
      <c r="C116" s="6" t="s">
        <v>2</v>
      </c>
      <c r="D116" s="6" t="s">
        <v>32</v>
      </c>
      <c r="E116" s="6" t="s">
        <v>33</v>
      </c>
      <c r="F116" s="6" t="str">
        <f t="shared" si="3"/>
        <v>オレンジ果実100</v>
      </c>
      <c r="G116" s="6">
        <v>24</v>
      </c>
      <c r="H116" s="5">
        <v>65</v>
      </c>
      <c r="I116" s="5">
        <f t="shared" si="4"/>
        <v>1560</v>
      </c>
      <c r="J116" s="4">
        <f t="shared" si="5"/>
        <v>124.8</v>
      </c>
    </row>
    <row r="117" spans="1:10">
      <c r="A117" s="8">
        <v>42581</v>
      </c>
      <c r="B117" s="7" t="s">
        <v>6</v>
      </c>
      <c r="C117" s="6" t="s">
        <v>13</v>
      </c>
      <c r="D117" s="6" t="s">
        <v>12</v>
      </c>
      <c r="E117" s="6" t="s">
        <v>37</v>
      </c>
      <c r="F117" s="6" t="str">
        <f t="shared" si="3"/>
        <v>午後のカフェ</v>
      </c>
      <c r="G117" s="6">
        <v>24</v>
      </c>
      <c r="H117" s="5">
        <v>58</v>
      </c>
      <c r="I117" s="5">
        <f t="shared" si="4"/>
        <v>1392</v>
      </c>
      <c r="J117" s="4">
        <f t="shared" si="5"/>
        <v>111.36</v>
      </c>
    </row>
    <row r="118" spans="1:10">
      <c r="A118" s="8">
        <v>42581</v>
      </c>
      <c r="B118" s="7" t="s">
        <v>15</v>
      </c>
      <c r="C118" s="6" t="s">
        <v>2</v>
      </c>
      <c r="D118" s="6" t="s">
        <v>24</v>
      </c>
      <c r="E118" s="6" t="s">
        <v>39</v>
      </c>
      <c r="F118" s="6" t="str">
        <f t="shared" si="3"/>
        <v>日本茶うまい</v>
      </c>
      <c r="G118" s="6">
        <v>144</v>
      </c>
      <c r="H118" s="5">
        <v>68</v>
      </c>
      <c r="I118" s="5">
        <f t="shared" si="4"/>
        <v>9792</v>
      </c>
      <c r="J118" s="4">
        <f t="shared" si="5"/>
        <v>783.36</v>
      </c>
    </row>
    <row r="119" spans="1:10">
      <c r="A119" s="8">
        <v>42587</v>
      </c>
      <c r="B119" s="7" t="s">
        <v>17</v>
      </c>
      <c r="C119" s="6" t="s">
        <v>2</v>
      </c>
      <c r="D119" s="9" t="s">
        <v>8</v>
      </c>
      <c r="E119" s="6" t="s">
        <v>38</v>
      </c>
      <c r="F119" s="6" t="str">
        <f t="shared" si="3"/>
        <v>ゆったりカフェオレ</v>
      </c>
      <c r="G119" s="6">
        <v>72</v>
      </c>
      <c r="H119" s="5">
        <v>47</v>
      </c>
      <c r="I119" s="5">
        <f t="shared" si="4"/>
        <v>3384</v>
      </c>
      <c r="J119" s="4">
        <f t="shared" si="5"/>
        <v>270.72000000000003</v>
      </c>
    </row>
    <row r="120" spans="1:10">
      <c r="A120" s="8">
        <v>42588</v>
      </c>
      <c r="B120" s="7" t="s">
        <v>15</v>
      </c>
      <c r="C120" s="6" t="s">
        <v>13</v>
      </c>
      <c r="D120" s="6" t="s">
        <v>12</v>
      </c>
      <c r="E120" s="6" t="s">
        <v>37</v>
      </c>
      <c r="F120" s="6" t="str">
        <f t="shared" si="3"/>
        <v>午後のカフェ</v>
      </c>
      <c r="G120" s="6">
        <v>120</v>
      </c>
      <c r="H120" s="5">
        <v>58</v>
      </c>
      <c r="I120" s="5">
        <f t="shared" si="4"/>
        <v>6960</v>
      </c>
      <c r="J120" s="4">
        <f t="shared" si="5"/>
        <v>556.80000000000007</v>
      </c>
    </row>
    <row r="121" spans="1:10">
      <c r="A121" s="8">
        <v>42588</v>
      </c>
      <c r="B121" s="7" t="s">
        <v>3</v>
      </c>
      <c r="C121" s="6" t="s">
        <v>2</v>
      </c>
      <c r="D121" s="6" t="s">
        <v>24</v>
      </c>
      <c r="E121" s="6" t="s">
        <v>36</v>
      </c>
      <c r="F121" s="6" t="str">
        <f t="shared" si="3"/>
        <v>痩せる日本茶</v>
      </c>
      <c r="G121" s="6">
        <v>144</v>
      </c>
      <c r="H121" s="5">
        <v>69</v>
      </c>
      <c r="I121" s="5">
        <f t="shared" si="4"/>
        <v>9936</v>
      </c>
      <c r="J121" s="4">
        <f t="shared" si="5"/>
        <v>794.88</v>
      </c>
    </row>
    <row r="122" spans="1:10">
      <c r="A122" s="8">
        <v>42588</v>
      </c>
      <c r="B122" s="7" t="s">
        <v>15</v>
      </c>
      <c r="C122" s="6" t="s">
        <v>2</v>
      </c>
      <c r="D122" s="6" t="s">
        <v>24</v>
      </c>
      <c r="E122" s="6" t="s">
        <v>36</v>
      </c>
      <c r="F122" s="6" t="str">
        <f t="shared" si="3"/>
        <v>痩せる日本茶</v>
      </c>
      <c r="G122" s="6">
        <v>48</v>
      </c>
      <c r="H122" s="5">
        <v>69</v>
      </c>
      <c r="I122" s="5">
        <f t="shared" si="4"/>
        <v>3312</v>
      </c>
      <c r="J122" s="4">
        <f t="shared" si="5"/>
        <v>264.95999999999998</v>
      </c>
    </row>
    <row r="123" spans="1:10">
      <c r="A123" s="8">
        <v>42595</v>
      </c>
      <c r="B123" s="7" t="s">
        <v>15</v>
      </c>
      <c r="C123" s="6" t="s">
        <v>13</v>
      </c>
      <c r="D123" s="6" t="s">
        <v>12</v>
      </c>
      <c r="E123" s="6" t="s">
        <v>37</v>
      </c>
      <c r="F123" s="6" t="str">
        <f t="shared" si="3"/>
        <v>午後のカフェ</v>
      </c>
      <c r="G123" s="6">
        <v>96</v>
      </c>
      <c r="H123" s="5">
        <v>58</v>
      </c>
      <c r="I123" s="5">
        <f t="shared" si="4"/>
        <v>5568</v>
      </c>
      <c r="J123" s="4">
        <f t="shared" si="5"/>
        <v>445.44</v>
      </c>
    </row>
    <row r="124" spans="1:10">
      <c r="A124" s="8">
        <v>42595</v>
      </c>
      <c r="B124" s="7" t="s">
        <v>3</v>
      </c>
      <c r="C124" s="6" t="s">
        <v>13</v>
      </c>
      <c r="D124" s="6" t="s">
        <v>12</v>
      </c>
      <c r="E124" s="6" t="s">
        <v>37</v>
      </c>
      <c r="F124" s="6" t="str">
        <f t="shared" si="3"/>
        <v>午後のカフェ</v>
      </c>
      <c r="G124" s="6">
        <v>48</v>
      </c>
      <c r="H124" s="5">
        <v>58</v>
      </c>
      <c r="I124" s="5">
        <f t="shared" si="4"/>
        <v>2784</v>
      </c>
      <c r="J124" s="4">
        <f t="shared" si="5"/>
        <v>222.72</v>
      </c>
    </row>
    <row r="125" spans="1:10">
      <c r="A125" s="8">
        <v>42595</v>
      </c>
      <c r="B125" s="7" t="s">
        <v>6</v>
      </c>
      <c r="C125" s="6" t="s">
        <v>13</v>
      </c>
      <c r="D125" s="6" t="s">
        <v>24</v>
      </c>
      <c r="E125" s="6" t="s">
        <v>36</v>
      </c>
      <c r="F125" s="6" t="str">
        <f t="shared" si="3"/>
        <v>痩せる日本茶</v>
      </c>
      <c r="G125" s="6">
        <v>120</v>
      </c>
      <c r="H125" s="5">
        <v>69</v>
      </c>
      <c r="I125" s="5">
        <f t="shared" si="4"/>
        <v>8280</v>
      </c>
      <c r="J125" s="4">
        <f t="shared" si="5"/>
        <v>662.4</v>
      </c>
    </row>
    <row r="126" spans="1:10">
      <c r="A126" s="8">
        <v>42595</v>
      </c>
      <c r="B126" s="7" t="s">
        <v>9</v>
      </c>
      <c r="C126" s="6" t="s">
        <v>13</v>
      </c>
      <c r="D126" s="6" t="s">
        <v>24</v>
      </c>
      <c r="E126" s="6" t="s">
        <v>36</v>
      </c>
      <c r="F126" s="6" t="str">
        <f t="shared" si="3"/>
        <v>痩せる日本茶</v>
      </c>
      <c r="G126" s="6">
        <v>120</v>
      </c>
      <c r="H126" s="5">
        <v>69</v>
      </c>
      <c r="I126" s="5">
        <f t="shared" si="4"/>
        <v>8280</v>
      </c>
      <c r="J126" s="4">
        <f t="shared" si="5"/>
        <v>662.4</v>
      </c>
    </row>
    <row r="127" spans="1:10">
      <c r="A127" s="8">
        <v>42597</v>
      </c>
      <c r="B127" s="7" t="s">
        <v>6</v>
      </c>
      <c r="C127" s="6" t="s">
        <v>13</v>
      </c>
      <c r="D127" s="9" t="s">
        <v>12</v>
      </c>
      <c r="E127" s="6" t="s">
        <v>37</v>
      </c>
      <c r="F127" s="6" t="str">
        <f t="shared" si="3"/>
        <v>午後のカフェ</v>
      </c>
      <c r="G127" s="6">
        <v>120</v>
      </c>
      <c r="H127" s="5">
        <v>58</v>
      </c>
      <c r="I127" s="5">
        <f t="shared" si="4"/>
        <v>6960</v>
      </c>
      <c r="J127" s="4">
        <f t="shared" si="5"/>
        <v>556.80000000000007</v>
      </c>
    </row>
    <row r="128" spans="1:10">
      <c r="A128" s="8">
        <v>42602</v>
      </c>
      <c r="B128" s="7" t="s">
        <v>15</v>
      </c>
      <c r="C128" s="6" t="s">
        <v>2</v>
      </c>
      <c r="D128" s="6" t="s">
        <v>12</v>
      </c>
      <c r="E128" s="6" t="s">
        <v>11</v>
      </c>
      <c r="F128" s="6" t="str">
        <f t="shared" si="3"/>
        <v>ブラック濃</v>
      </c>
      <c r="G128" s="6">
        <v>192</v>
      </c>
      <c r="H128" s="5">
        <v>42</v>
      </c>
      <c r="I128" s="5">
        <f t="shared" si="4"/>
        <v>8064</v>
      </c>
      <c r="J128" s="4">
        <f t="shared" si="5"/>
        <v>645.12</v>
      </c>
    </row>
    <row r="129" spans="1:10">
      <c r="A129" s="8">
        <v>42602</v>
      </c>
      <c r="B129" s="7" t="s">
        <v>28</v>
      </c>
      <c r="C129" s="6" t="s">
        <v>2</v>
      </c>
      <c r="D129" s="6" t="s">
        <v>12</v>
      </c>
      <c r="E129" s="6" t="s">
        <v>11</v>
      </c>
      <c r="F129" s="6" t="str">
        <f t="shared" si="3"/>
        <v>ブラック濃</v>
      </c>
      <c r="G129" s="6">
        <v>72</v>
      </c>
      <c r="H129" s="5">
        <v>42</v>
      </c>
      <c r="I129" s="5">
        <f t="shared" si="4"/>
        <v>3024</v>
      </c>
      <c r="J129" s="4">
        <f t="shared" si="5"/>
        <v>241.92000000000002</v>
      </c>
    </row>
    <row r="130" spans="1:10">
      <c r="A130" s="8">
        <v>42602</v>
      </c>
      <c r="B130" s="7" t="s">
        <v>3</v>
      </c>
      <c r="C130" s="6" t="s">
        <v>2</v>
      </c>
      <c r="D130" s="6" t="s">
        <v>12</v>
      </c>
      <c r="E130" s="6" t="s">
        <v>11</v>
      </c>
      <c r="F130" s="6" t="str">
        <f t="shared" ref="F130:F193" si="6">IF(E130="深煎り漆黒コーヒー",REPLACE(E130,4,,"　"),E130)</f>
        <v>ブラック濃</v>
      </c>
      <c r="G130" s="6">
        <v>72</v>
      </c>
      <c r="H130" s="5">
        <v>42</v>
      </c>
      <c r="I130" s="5">
        <f t="shared" ref="I130:I193" si="7">G130*H130</f>
        <v>3024</v>
      </c>
      <c r="J130" s="4">
        <f t="shared" ref="J130:J193" si="8">I130*0.08</f>
        <v>241.92000000000002</v>
      </c>
    </row>
    <row r="131" spans="1:10">
      <c r="A131" s="8">
        <v>42607</v>
      </c>
      <c r="B131" s="7" t="s">
        <v>6</v>
      </c>
      <c r="C131" s="6" t="s">
        <v>2</v>
      </c>
      <c r="D131" s="9" t="s">
        <v>14</v>
      </c>
      <c r="E131" s="6" t="s">
        <v>30</v>
      </c>
      <c r="F131" s="6" t="str">
        <f t="shared" si="6"/>
        <v>ブラック　午後の珈琲</v>
      </c>
      <c r="G131" s="6">
        <v>72</v>
      </c>
      <c r="H131" s="5">
        <v>35</v>
      </c>
      <c r="I131" s="5">
        <f t="shared" si="7"/>
        <v>2520</v>
      </c>
      <c r="J131" s="4">
        <f t="shared" si="8"/>
        <v>201.6</v>
      </c>
    </row>
    <row r="132" spans="1:10">
      <c r="A132" s="8">
        <v>42609</v>
      </c>
      <c r="B132" s="7" t="s">
        <v>6</v>
      </c>
      <c r="C132" s="6" t="s">
        <v>13</v>
      </c>
      <c r="D132" s="6" t="s">
        <v>32</v>
      </c>
      <c r="E132" s="6" t="s">
        <v>33</v>
      </c>
      <c r="F132" s="6" t="str">
        <f t="shared" si="6"/>
        <v>オレンジ果実100</v>
      </c>
      <c r="G132" s="6">
        <v>120</v>
      </c>
      <c r="H132" s="5">
        <v>65</v>
      </c>
      <c r="I132" s="5">
        <f t="shared" si="7"/>
        <v>7800</v>
      </c>
      <c r="J132" s="4">
        <f t="shared" si="8"/>
        <v>624</v>
      </c>
    </row>
    <row r="133" spans="1:10">
      <c r="A133" s="8">
        <v>42609</v>
      </c>
      <c r="B133" s="7" t="s">
        <v>9</v>
      </c>
      <c r="C133" s="6" t="s">
        <v>2</v>
      </c>
      <c r="D133" s="6" t="s">
        <v>12</v>
      </c>
      <c r="E133" s="6" t="s">
        <v>11</v>
      </c>
      <c r="F133" s="6" t="str">
        <f t="shared" si="6"/>
        <v>ブラック濃</v>
      </c>
      <c r="G133" s="6">
        <v>96</v>
      </c>
      <c r="H133" s="5">
        <v>42</v>
      </c>
      <c r="I133" s="5">
        <f t="shared" si="7"/>
        <v>4032</v>
      </c>
      <c r="J133" s="4">
        <f t="shared" si="8"/>
        <v>322.56</v>
      </c>
    </row>
    <row r="134" spans="1:10">
      <c r="A134" s="8">
        <v>42616</v>
      </c>
      <c r="B134" s="7" t="s">
        <v>6</v>
      </c>
      <c r="C134" s="6" t="s">
        <v>2</v>
      </c>
      <c r="D134" s="6" t="s">
        <v>32</v>
      </c>
      <c r="E134" s="6" t="s">
        <v>34</v>
      </c>
      <c r="F134" s="6" t="str">
        <f t="shared" si="6"/>
        <v>りんご果実100</v>
      </c>
      <c r="G134" s="6">
        <v>72</v>
      </c>
      <c r="H134" s="5">
        <v>65</v>
      </c>
      <c r="I134" s="5">
        <f t="shared" si="7"/>
        <v>4680</v>
      </c>
      <c r="J134" s="4">
        <f t="shared" si="8"/>
        <v>374.40000000000003</v>
      </c>
    </row>
    <row r="135" spans="1:10">
      <c r="A135" s="8">
        <v>42623</v>
      </c>
      <c r="B135" s="7" t="s">
        <v>15</v>
      </c>
      <c r="C135" s="6" t="s">
        <v>13</v>
      </c>
      <c r="D135" s="6" t="s">
        <v>24</v>
      </c>
      <c r="E135" s="6" t="s">
        <v>35</v>
      </c>
      <c r="F135" s="6" t="str">
        <f t="shared" si="6"/>
        <v>スポーツドリンク青</v>
      </c>
      <c r="G135" s="6">
        <v>48</v>
      </c>
      <c r="H135" s="5">
        <v>45</v>
      </c>
      <c r="I135" s="5">
        <f t="shared" si="7"/>
        <v>2160</v>
      </c>
      <c r="J135" s="4">
        <f t="shared" si="8"/>
        <v>172.8</v>
      </c>
    </row>
    <row r="136" spans="1:10">
      <c r="A136" s="8">
        <v>42623</v>
      </c>
      <c r="B136" s="7" t="s">
        <v>15</v>
      </c>
      <c r="C136" s="6" t="s">
        <v>2</v>
      </c>
      <c r="D136" s="9" t="s">
        <v>8</v>
      </c>
      <c r="E136" s="6" t="s">
        <v>30</v>
      </c>
      <c r="F136" s="6" t="str">
        <f t="shared" si="6"/>
        <v>ブラック　午後の珈琲</v>
      </c>
      <c r="G136" s="6">
        <v>48</v>
      </c>
      <c r="H136" s="5">
        <v>35</v>
      </c>
      <c r="I136" s="5">
        <f t="shared" si="7"/>
        <v>1680</v>
      </c>
      <c r="J136" s="4">
        <f t="shared" si="8"/>
        <v>134.4</v>
      </c>
    </row>
    <row r="137" spans="1:10">
      <c r="A137" s="8">
        <v>42623</v>
      </c>
      <c r="B137" s="7" t="s">
        <v>6</v>
      </c>
      <c r="C137" s="6" t="s">
        <v>2</v>
      </c>
      <c r="D137" s="9" t="s">
        <v>14</v>
      </c>
      <c r="E137" s="6" t="s">
        <v>30</v>
      </c>
      <c r="F137" s="6" t="str">
        <f t="shared" si="6"/>
        <v>ブラック　午後の珈琲</v>
      </c>
      <c r="G137" s="6">
        <v>96</v>
      </c>
      <c r="H137" s="5">
        <v>35</v>
      </c>
      <c r="I137" s="5">
        <f t="shared" si="7"/>
        <v>3360</v>
      </c>
      <c r="J137" s="4">
        <f t="shared" si="8"/>
        <v>268.8</v>
      </c>
    </row>
    <row r="138" spans="1:10">
      <c r="A138" s="8">
        <v>42623</v>
      </c>
      <c r="B138" s="7" t="s">
        <v>3</v>
      </c>
      <c r="C138" s="6" t="s">
        <v>2</v>
      </c>
      <c r="D138" s="9" t="s">
        <v>14</v>
      </c>
      <c r="E138" s="6" t="s">
        <v>30</v>
      </c>
      <c r="F138" s="6" t="str">
        <f t="shared" si="6"/>
        <v>ブラック　午後の珈琲</v>
      </c>
      <c r="G138" s="6">
        <v>24</v>
      </c>
      <c r="H138" s="5">
        <v>35</v>
      </c>
      <c r="I138" s="5">
        <f t="shared" si="7"/>
        <v>840</v>
      </c>
      <c r="J138" s="4">
        <f t="shared" si="8"/>
        <v>67.2</v>
      </c>
    </row>
    <row r="139" spans="1:10">
      <c r="A139" s="8">
        <v>42623</v>
      </c>
      <c r="B139" s="7" t="s">
        <v>28</v>
      </c>
      <c r="C139" s="6" t="s">
        <v>13</v>
      </c>
      <c r="D139" s="6" t="s">
        <v>24</v>
      </c>
      <c r="E139" s="6" t="s">
        <v>36</v>
      </c>
      <c r="F139" s="6" t="str">
        <f t="shared" si="6"/>
        <v>痩せる日本茶</v>
      </c>
      <c r="G139" s="6">
        <v>48</v>
      </c>
      <c r="H139" s="5">
        <v>69</v>
      </c>
      <c r="I139" s="5">
        <f t="shared" si="7"/>
        <v>3312</v>
      </c>
      <c r="J139" s="4">
        <f t="shared" si="8"/>
        <v>264.95999999999998</v>
      </c>
    </row>
    <row r="140" spans="1:10">
      <c r="A140" s="8">
        <v>42623</v>
      </c>
      <c r="B140" s="7" t="s">
        <v>9</v>
      </c>
      <c r="C140" s="6" t="s">
        <v>13</v>
      </c>
      <c r="D140" s="6" t="s">
        <v>24</v>
      </c>
      <c r="E140" s="6" t="s">
        <v>36</v>
      </c>
      <c r="F140" s="6" t="str">
        <f t="shared" si="6"/>
        <v>痩せる日本茶</v>
      </c>
      <c r="G140" s="6">
        <v>24</v>
      </c>
      <c r="H140" s="5">
        <v>69</v>
      </c>
      <c r="I140" s="5">
        <f t="shared" si="7"/>
        <v>1656</v>
      </c>
      <c r="J140" s="4">
        <f t="shared" si="8"/>
        <v>132.47999999999999</v>
      </c>
    </row>
    <row r="141" spans="1:10">
      <c r="A141" s="8">
        <v>42630</v>
      </c>
      <c r="B141" s="7" t="s">
        <v>28</v>
      </c>
      <c r="C141" s="6" t="s">
        <v>13</v>
      </c>
      <c r="D141" s="9" t="s">
        <v>12</v>
      </c>
      <c r="E141" s="6" t="s">
        <v>11</v>
      </c>
      <c r="F141" s="6" t="str">
        <f t="shared" si="6"/>
        <v>ブラック濃</v>
      </c>
      <c r="G141" s="6">
        <v>96</v>
      </c>
      <c r="H141" s="5">
        <v>42</v>
      </c>
      <c r="I141" s="5">
        <f t="shared" si="7"/>
        <v>4032</v>
      </c>
      <c r="J141" s="4">
        <f t="shared" si="8"/>
        <v>322.56</v>
      </c>
    </row>
    <row r="142" spans="1:10">
      <c r="A142" s="8">
        <v>42630</v>
      </c>
      <c r="B142" s="7" t="s">
        <v>28</v>
      </c>
      <c r="C142" s="6" t="s">
        <v>13</v>
      </c>
      <c r="D142" s="6" t="s">
        <v>12</v>
      </c>
      <c r="E142" s="6" t="s">
        <v>11</v>
      </c>
      <c r="F142" s="6" t="str">
        <f t="shared" si="6"/>
        <v>ブラック濃</v>
      </c>
      <c r="G142" s="6">
        <v>48</v>
      </c>
      <c r="H142" s="5">
        <v>42</v>
      </c>
      <c r="I142" s="5">
        <f t="shared" si="7"/>
        <v>2016</v>
      </c>
      <c r="J142" s="4">
        <f t="shared" si="8"/>
        <v>161.28</v>
      </c>
    </row>
    <row r="143" spans="1:10">
      <c r="A143" s="8">
        <v>42630</v>
      </c>
      <c r="B143" s="7" t="s">
        <v>15</v>
      </c>
      <c r="C143" s="6" t="s">
        <v>13</v>
      </c>
      <c r="D143" s="6" t="s">
        <v>32</v>
      </c>
      <c r="E143" s="6" t="s">
        <v>31</v>
      </c>
      <c r="F143" s="6" t="str">
        <f t="shared" si="6"/>
        <v>桃フレッシュ</v>
      </c>
      <c r="G143" s="6">
        <v>24</v>
      </c>
      <c r="H143" s="5">
        <v>64</v>
      </c>
      <c r="I143" s="5">
        <f t="shared" si="7"/>
        <v>1536</v>
      </c>
      <c r="J143" s="4">
        <f t="shared" si="8"/>
        <v>122.88</v>
      </c>
    </row>
    <row r="144" spans="1:10">
      <c r="A144" s="8">
        <v>42630</v>
      </c>
      <c r="B144" s="7" t="s">
        <v>9</v>
      </c>
      <c r="C144" s="6" t="s">
        <v>2</v>
      </c>
      <c r="D144" s="6" t="s">
        <v>32</v>
      </c>
      <c r="E144" s="6" t="s">
        <v>34</v>
      </c>
      <c r="F144" s="6" t="str">
        <f t="shared" si="6"/>
        <v>りんご果実100</v>
      </c>
      <c r="G144" s="6">
        <v>48</v>
      </c>
      <c r="H144" s="5">
        <v>65</v>
      </c>
      <c r="I144" s="5">
        <f t="shared" si="7"/>
        <v>3120</v>
      </c>
      <c r="J144" s="4">
        <f t="shared" si="8"/>
        <v>249.6</v>
      </c>
    </row>
    <row r="145" spans="1:10">
      <c r="A145" s="8">
        <v>42637</v>
      </c>
      <c r="B145" s="7" t="s">
        <v>28</v>
      </c>
      <c r="C145" s="6" t="s">
        <v>13</v>
      </c>
      <c r="D145" s="6" t="s">
        <v>24</v>
      </c>
      <c r="E145" s="6" t="s">
        <v>35</v>
      </c>
      <c r="F145" s="6" t="str">
        <f t="shared" si="6"/>
        <v>スポーツドリンク青</v>
      </c>
      <c r="G145" s="6">
        <v>96</v>
      </c>
      <c r="H145" s="5">
        <v>45</v>
      </c>
      <c r="I145" s="5">
        <f t="shared" si="7"/>
        <v>4320</v>
      </c>
      <c r="J145" s="4">
        <f t="shared" si="8"/>
        <v>345.6</v>
      </c>
    </row>
    <row r="146" spans="1:10">
      <c r="A146" s="8">
        <v>42637</v>
      </c>
      <c r="B146" s="7" t="s">
        <v>6</v>
      </c>
      <c r="C146" s="6" t="s">
        <v>13</v>
      </c>
      <c r="D146" s="6" t="s">
        <v>24</v>
      </c>
      <c r="E146" s="6" t="s">
        <v>35</v>
      </c>
      <c r="F146" s="6" t="str">
        <f t="shared" si="6"/>
        <v>スポーツドリンク青</v>
      </c>
      <c r="G146" s="6">
        <v>72</v>
      </c>
      <c r="H146" s="5">
        <v>45</v>
      </c>
      <c r="I146" s="5">
        <f t="shared" si="7"/>
        <v>3240</v>
      </c>
      <c r="J146" s="4">
        <f t="shared" si="8"/>
        <v>259.2</v>
      </c>
    </row>
    <row r="147" spans="1:10">
      <c r="A147" s="8">
        <v>42637</v>
      </c>
      <c r="B147" s="7" t="s">
        <v>28</v>
      </c>
      <c r="C147" s="6" t="s">
        <v>13</v>
      </c>
      <c r="D147" s="6" t="s">
        <v>12</v>
      </c>
      <c r="E147" s="6" t="s">
        <v>30</v>
      </c>
      <c r="F147" s="6" t="str">
        <f t="shared" si="6"/>
        <v>ブラック　午後の珈琲</v>
      </c>
      <c r="G147" s="6">
        <v>144</v>
      </c>
      <c r="H147" s="5">
        <v>35</v>
      </c>
      <c r="I147" s="5">
        <f t="shared" si="7"/>
        <v>5040</v>
      </c>
      <c r="J147" s="4">
        <f t="shared" si="8"/>
        <v>403.2</v>
      </c>
    </row>
    <row r="148" spans="1:10">
      <c r="A148" s="8">
        <v>42637</v>
      </c>
      <c r="B148" s="7" t="s">
        <v>15</v>
      </c>
      <c r="C148" s="6" t="s">
        <v>13</v>
      </c>
      <c r="D148" s="6" t="s">
        <v>32</v>
      </c>
      <c r="E148" s="6" t="s">
        <v>31</v>
      </c>
      <c r="F148" s="6" t="str">
        <f t="shared" si="6"/>
        <v>桃フレッシュ</v>
      </c>
      <c r="G148" s="6">
        <v>12</v>
      </c>
      <c r="H148" s="5">
        <v>64</v>
      </c>
      <c r="I148" s="5">
        <f t="shared" si="7"/>
        <v>768</v>
      </c>
      <c r="J148" s="4">
        <f t="shared" si="8"/>
        <v>61.44</v>
      </c>
    </row>
    <row r="149" spans="1:10">
      <c r="A149" s="8">
        <v>42637</v>
      </c>
      <c r="B149" s="7" t="s">
        <v>3</v>
      </c>
      <c r="C149" s="6" t="s">
        <v>13</v>
      </c>
      <c r="D149" s="6" t="s">
        <v>32</v>
      </c>
      <c r="E149" s="6" t="s">
        <v>34</v>
      </c>
      <c r="F149" s="6" t="str">
        <f t="shared" si="6"/>
        <v>りんご果実100</v>
      </c>
      <c r="G149" s="6">
        <v>24</v>
      </c>
      <c r="H149" s="5">
        <v>65</v>
      </c>
      <c r="I149" s="5">
        <f t="shared" si="7"/>
        <v>1560</v>
      </c>
      <c r="J149" s="4">
        <f t="shared" si="8"/>
        <v>124.8</v>
      </c>
    </row>
    <row r="150" spans="1:10">
      <c r="A150" s="8">
        <v>42644</v>
      </c>
      <c r="B150" s="7" t="s">
        <v>15</v>
      </c>
      <c r="C150" s="6" t="s">
        <v>13</v>
      </c>
      <c r="D150" s="6" t="s">
        <v>24</v>
      </c>
      <c r="E150" s="6" t="s">
        <v>35</v>
      </c>
      <c r="F150" s="6" t="str">
        <f t="shared" si="6"/>
        <v>スポーツドリンク青</v>
      </c>
      <c r="G150" s="6">
        <v>120</v>
      </c>
      <c r="H150" s="5">
        <v>45</v>
      </c>
      <c r="I150" s="5">
        <f t="shared" si="7"/>
        <v>5400</v>
      </c>
      <c r="J150" s="4">
        <f t="shared" si="8"/>
        <v>432</v>
      </c>
    </row>
    <row r="151" spans="1:10">
      <c r="A151" s="8">
        <v>42644</v>
      </c>
      <c r="B151" s="7" t="s">
        <v>28</v>
      </c>
      <c r="C151" s="6" t="s">
        <v>13</v>
      </c>
      <c r="D151" s="6" t="s">
        <v>24</v>
      </c>
      <c r="E151" s="6" t="s">
        <v>35</v>
      </c>
      <c r="F151" s="6" t="str">
        <f t="shared" si="6"/>
        <v>スポーツドリンク青</v>
      </c>
      <c r="G151" s="6">
        <v>24</v>
      </c>
      <c r="H151" s="5">
        <v>45</v>
      </c>
      <c r="I151" s="5">
        <f t="shared" si="7"/>
        <v>1080</v>
      </c>
      <c r="J151" s="4">
        <f t="shared" si="8"/>
        <v>86.4</v>
      </c>
    </row>
    <row r="152" spans="1:10">
      <c r="A152" s="8">
        <v>42644</v>
      </c>
      <c r="B152" s="7" t="s">
        <v>28</v>
      </c>
      <c r="C152" s="6" t="s">
        <v>2</v>
      </c>
      <c r="D152" s="9" t="s">
        <v>14</v>
      </c>
      <c r="E152" s="6" t="s">
        <v>30</v>
      </c>
      <c r="F152" s="6" t="str">
        <f t="shared" si="6"/>
        <v>ブラック　午後の珈琲</v>
      </c>
      <c r="G152" s="6">
        <v>48</v>
      </c>
      <c r="H152" s="5">
        <v>35</v>
      </c>
      <c r="I152" s="5">
        <f t="shared" si="7"/>
        <v>1680</v>
      </c>
      <c r="J152" s="4">
        <f t="shared" si="8"/>
        <v>134.4</v>
      </c>
    </row>
    <row r="153" spans="1:10">
      <c r="A153" s="8">
        <v>42644</v>
      </c>
      <c r="B153" s="7" t="s">
        <v>15</v>
      </c>
      <c r="C153" s="6" t="s">
        <v>13</v>
      </c>
      <c r="D153" s="6" t="s">
        <v>12</v>
      </c>
      <c r="E153" s="6" t="s">
        <v>30</v>
      </c>
      <c r="F153" s="6" t="str">
        <f t="shared" si="6"/>
        <v>ブラック　午後の珈琲</v>
      </c>
      <c r="G153" s="6">
        <v>168</v>
      </c>
      <c r="H153" s="5">
        <v>35</v>
      </c>
      <c r="I153" s="5">
        <f t="shared" si="7"/>
        <v>5880</v>
      </c>
      <c r="J153" s="4">
        <f t="shared" si="8"/>
        <v>470.40000000000003</v>
      </c>
    </row>
    <row r="154" spans="1:10">
      <c r="A154" s="8">
        <v>42651</v>
      </c>
      <c r="B154" s="7" t="s">
        <v>28</v>
      </c>
      <c r="C154" s="6" t="s">
        <v>13</v>
      </c>
      <c r="D154" s="6" t="s">
        <v>24</v>
      </c>
      <c r="E154" s="6" t="s">
        <v>35</v>
      </c>
      <c r="F154" s="6" t="str">
        <f t="shared" si="6"/>
        <v>スポーツドリンク青</v>
      </c>
      <c r="G154" s="6">
        <v>120</v>
      </c>
      <c r="H154" s="5">
        <v>45</v>
      </c>
      <c r="I154" s="5">
        <f t="shared" si="7"/>
        <v>5400</v>
      </c>
      <c r="J154" s="4">
        <f t="shared" si="8"/>
        <v>432</v>
      </c>
    </row>
    <row r="155" spans="1:10">
      <c r="A155" s="8">
        <v>42651</v>
      </c>
      <c r="B155" s="7" t="s">
        <v>3</v>
      </c>
      <c r="C155" s="6" t="s">
        <v>2</v>
      </c>
      <c r="D155" s="6" t="s">
        <v>5</v>
      </c>
      <c r="E155" s="6" t="s">
        <v>0</v>
      </c>
      <c r="F155" s="6" t="str">
        <f t="shared" si="6"/>
        <v>ビール350ｍｌ</v>
      </c>
      <c r="G155" s="6">
        <v>121</v>
      </c>
      <c r="H155" s="5">
        <v>120</v>
      </c>
      <c r="I155" s="5">
        <f t="shared" si="7"/>
        <v>14520</v>
      </c>
      <c r="J155" s="4">
        <f t="shared" si="8"/>
        <v>1161.6000000000001</v>
      </c>
    </row>
    <row r="156" spans="1:10">
      <c r="A156" s="8">
        <v>42651</v>
      </c>
      <c r="B156" s="7" t="s">
        <v>28</v>
      </c>
      <c r="C156" s="6" t="s">
        <v>2</v>
      </c>
      <c r="D156" s="6" t="s">
        <v>5</v>
      </c>
      <c r="E156" s="6" t="s">
        <v>27</v>
      </c>
      <c r="F156" s="6" t="str">
        <f t="shared" si="6"/>
        <v>ビール500ｍｌ</v>
      </c>
      <c r="G156" s="6">
        <v>188</v>
      </c>
      <c r="H156" s="5">
        <v>198</v>
      </c>
      <c r="I156" s="5">
        <f t="shared" si="7"/>
        <v>37224</v>
      </c>
      <c r="J156" s="4">
        <f t="shared" si="8"/>
        <v>2977.92</v>
      </c>
    </row>
    <row r="157" spans="1:10">
      <c r="A157" s="8">
        <v>42651</v>
      </c>
      <c r="B157" s="7" t="s">
        <v>9</v>
      </c>
      <c r="C157" s="6" t="s">
        <v>2</v>
      </c>
      <c r="D157" s="9" t="s">
        <v>8</v>
      </c>
      <c r="E157" s="6" t="s">
        <v>30</v>
      </c>
      <c r="F157" s="6" t="str">
        <f t="shared" si="6"/>
        <v>ブラック　午後の珈琲</v>
      </c>
      <c r="G157" s="6">
        <v>120</v>
      </c>
      <c r="H157" s="5">
        <v>35</v>
      </c>
      <c r="I157" s="5">
        <f t="shared" si="7"/>
        <v>4200</v>
      </c>
      <c r="J157" s="4">
        <f t="shared" si="8"/>
        <v>336</v>
      </c>
    </row>
    <row r="158" spans="1:10">
      <c r="A158" s="8">
        <v>42651</v>
      </c>
      <c r="B158" s="7" t="s">
        <v>15</v>
      </c>
      <c r="C158" s="6" t="s">
        <v>2</v>
      </c>
      <c r="D158" s="6" t="s">
        <v>32</v>
      </c>
      <c r="E158" s="6" t="s">
        <v>34</v>
      </c>
      <c r="F158" s="6" t="str">
        <f t="shared" si="6"/>
        <v>りんご果実100</v>
      </c>
      <c r="G158" s="6">
        <v>72</v>
      </c>
      <c r="H158" s="5">
        <v>65</v>
      </c>
      <c r="I158" s="5">
        <f t="shared" si="7"/>
        <v>4680</v>
      </c>
      <c r="J158" s="4">
        <f t="shared" si="8"/>
        <v>374.40000000000003</v>
      </c>
    </row>
    <row r="159" spans="1:10">
      <c r="A159" s="8">
        <v>42658</v>
      </c>
      <c r="B159" s="7" t="s">
        <v>28</v>
      </c>
      <c r="C159" s="6" t="s">
        <v>2</v>
      </c>
      <c r="D159" s="6" t="s">
        <v>5</v>
      </c>
      <c r="E159" s="6" t="s">
        <v>22</v>
      </c>
      <c r="F159" s="6" t="str">
        <f t="shared" si="6"/>
        <v>チューハイれもん</v>
      </c>
      <c r="G159" s="6">
        <v>91</v>
      </c>
      <c r="H159" s="5">
        <v>73</v>
      </c>
      <c r="I159" s="5">
        <f t="shared" si="7"/>
        <v>6643</v>
      </c>
      <c r="J159" s="4">
        <f t="shared" si="8"/>
        <v>531.44000000000005</v>
      </c>
    </row>
    <row r="160" spans="1:10">
      <c r="A160" s="8">
        <v>42658</v>
      </c>
      <c r="B160" s="7" t="s">
        <v>15</v>
      </c>
      <c r="C160" s="6" t="s">
        <v>2</v>
      </c>
      <c r="D160" s="6" t="s">
        <v>5</v>
      </c>
      <c r="E160" s="6" t="s">
        <v>22</v>
      </c>
      <c r="F160" s="6" t="str">
        <f t="shared" si="6"/>
        <v>チューハイれもん</v>
      </c>
      <c r="G160" s="6">
        <v>91</v>
      </c>
      <c r="H160" s="5">
        <v>73</v>
      </c>
      <c r="I160" s="5">
        <f t="shared" si="7"/>
        <v>6643</v>
      </c>
      <c r="J160" s="4">
        <f t="shared" si="8"/>
        <v>531.44000000000005</v>
      </c>
    </row>
    <row r="161" spans="1:10">
      <c r="A161" s="8">
        <v>42658</v>
      </c>
      <c r="B161" s="7" t="s">
        <v>9</v>
      </c>
      <c r="C161" s="6" t="s">
        <v>13</v>
      </c>
      <c r="D161" s="6" t="s">
        <v>12</v>
      </c>
      <c r="E161" s="6" t="s">
        <v>30</v>
      </c>
      <c r="F161" s="6" t="str">
        <f t="shared" si="6"/>
        <v>ブラック　午後の珈琲</v>
      </c>
      <c r="G161" s="6">
        <v>72</v>
      </c>
      <c r="H161" s="5">
        <v>35</v>
      </c>
      <c r="I161" s="5">
        <f t="shared" si="7"/>
        <v>2520</v>
      </c>
      <c r="J161" s="4">
        <f t="shared" si="8"/>
        <v>201.6</v>
      </c>
    </row>
    <row r="162" spans="1:10">
      <c r="A162" s="8">
        <v>42658</v>
      </c>
      <c r="B162" s="7" t="s">
        <v>15</v>
      </c>
      <c r="C162" s="6" t="s">
        <v>13</v>
      </c>
      <c r="D162" s="6" t="s">
        <v>12</v>
      </c>
      <c r="E162" s="6" t="s">
        <v>30</v>
      </c>
      <c r="F162" s="6" t="str">
        <f t="shared" si="6"/>
        <v>ブラック　午後の珈琲</v>
      </c>
      <c r="G162" s="6">
        <v>72</v>
      </c>
      <c r="H162" s="5">
        <v>35</v>
      </c>
      <c r="I162" s="5">
        <f t="shared" si="7"/>
        <v>2520</v>
      </c>
      <c r="J162" s="4">
        <f t="shared" si="8"/>
        <v>201.6</v>
      </c>
    </row>
    <row r="163" spans="1:10">
      <c r="A163" s="8">
        <v>42665</v>
      </c>
      <c r="B163" s="7" t="s">
        <v>9</v>
      </c>
      <c r="C163" s="6" t="s">
        <v>2</v>
      </c>
      <c r="D163" s="6" t="s">
        <v>32</v>
      </c>
      <c r="E163" s="6" t="s">
        <v>33</v>
      </c>
      <c r="F163" s="6" t="str">
        <f t="shared" si="6"/>
        <v>オレンジ果実100</v>
      </c>
      <c r="G163" s="6">
        <v>48</v>
      </c>
      <c r="H163" s="5">
        <v>65</v>
      </c>
      <c r="I163" s="5">
        <f t="shared" si="7"/>
        <v>3120</v>
      </c>
      <c r="J163" s="4">
        <f t="shared" si="8"/>
        <v>249.6</v>
      </c>
    </row>
    <row r="164" spans="1:10">
      <c r="A164" s="8">
        <v>42665</v>
      </c>
      <c r="B164" s="7" t="s">
        <v>3</v>
      </c>
      <c r="C164" s="6" t="s">
        <v>2</v>
      </c>
      <c r="D164" s="6" t="s">
        <v>5</v>
      </c>
      <c r="E164" s="6" t="s">
        <v>22</v>
      </c>
      <c r="F164" s="6" t="str">
        <f t="shared" si="6"/>
        <v>チューハイれもん</v>
      </c>
      <c r="G164" s="6">
        <v>91</v>
      </c>
      <c r="H164" s="5">
        <v>73</v>
      </c>
      <c r="I164" s="5">
        <f t="shared" si="7"/>
        <v>6643</v>
      </c>
      <c r="J164" s="4">
        <f t="shared" si="8"/>
        <v>531.44000000000005</v>
      </c>
    </row>
    <row r="165" spans="1:10">
      <c r="A165" s="8">
        <v>42665</v>
      </c>
      <c r="B165" s="7" t="s">
        <v>15</v>
      </c>
      <c r="C165" s="6" t="s">
        <v>13</v>
      </c>
      <c r="D165" s="6" t="s">
        <v>14</v>
      </c>
      <c r="E165" s="6" t="s">
        <v>25</v>
      </c>
      <c r="F165" s="6" t="str">
        <f t="shared" si="6"/>
        <v>深煎り　男コーヒー</v>
      </c>
      <c r="G165" s="6">
        <v>24</v>
      </c>
      <c r="H165" s="5">
        <v>55</v>
      </c>
      <c r="I165" s="5">
        <f t="shared" si="7"/>
        <v>1320</v>
      </c>
      <c r="J165" s="4">
        <f t="shared" si="8"/>
        <v>105.60000000000001</v>
      </c>
    </row>
    <row r="166" spans="1:10">
      <c r="A166" s="8">
        <v>42665</v>
      </c>
      <c r="B166" s="7" t="s">
        <v>28</v>
      </c>
      <c r="C166" s="6" t="s">
        <v>13</v>
      </c>
      <c r="D166" s="6" t="s">
        <v>12</v>
      </c>
      <c r="E166" s="6" t="s">
        <v>30</v>
      </c>
      <c r="F166" s="6" t="str">
        <f t="shared" si="6"/>
        <v>ブラック　午後の珈琲</v>
      </c>
      <c r="G166" s="6">
        <v>96</v>
      </c>
      <c r="H166" s="5">
        <v>35</v>
      </c>
      <c r="I166" s="5">
        <f t="shared" si="7"/>
        <v>3360</v>
      </c>
      <c r="J166" s="4">
        <f t="shared" si="8"/>
        <v>268.8</v>
      </c>
    </row>
    <row r="167" spans="1:10">
      <c r="A167" s="8">
        <v>42665</v>
      </c>
      <c r="B167" s="7" t="s">
        <v>28</v>
      </c>
      <c r="C167" s="6" t="s">
        <v>2</v>
      </c>
      <c r="D167" s="6" t="s">
        <v>32</v>
      </c>
      <c r="E167" s="6" t="s">
        <v>31</v>
      </c>
      <c r="F167" s="6" t="str">
        <f t="shared" si="6"/>
        <v>桃フレッシュ</v>
      </c>
      <c r="G167" s="6">
        <v>96</v>
      </c>
      <c r="H167" s="5">
        <v>64</v>
      </c>
      <c r="I167" s="5">
        <f t="shared" si="7"/>
        <v>6144</v>
      </c>
      <c r="J167" s="4">
        <f t="shared" si="8"/>
        <v>491.52</v>
      </c>
    </row>
    <row r="168" spans="1:10">
      <c r="A168" s="8">
        <v>42665</v>
      </c>
      <c r="B168" s="7" t="s">
        <v>17</v>
      </c>
      <c r="C168" s="6" t="s">
        <v>2</v>
      </c>
      <c r="D168" s="6" t="s">
        <v>32</v>
      </c>
      <c r="E168" s="6" t="s">
        <v>31</v>
      </c>
      <c r="F168" s="6" t="str">
        <f t="shared" si="6"/>
        <v>桃フレッシュ</v>
      </c>
      <c r="G168" s="6">
        <v>48</v>
      </c>
      <c r="H168" s="5">
        <v>64</v>
      </c>
      <c r="I168" s="5">
        <f t="shared" si="7"/>
        <v>3072</v>
      </c>
      <c r="J168" s="4">
        <f t="shared" si="8"/>
        <v>245.76</v>
      </c>
    </row>
    <row r="169" spans="1:10">
      <c r="A169" s="8">
        <v>42672</v>
      </c>
      <c r="B169" s="7" t="s">
        <v>15</v>
      </c>
      <c r="C169" s="6" t="s">
        <v>13</v>
      </c>
      <c r="D169" s="6" t="s">
        <v>8</v>
      </c>
      <c r="E169" s="6" t="s">
        <v>25</v>
      </c>
      <c r="F169" s="6" t="str">
        <f t="shared" si="6"/>
        <v>深煎り　男コーヒー</v>
      </c>
      <c r="G169" s="6">
        <v>144</v>
      </c>
      <c r="H169" s="5">
        <v>55</v>
      </c>
      <c r="I169" s="5">
        <f t="shared" si="7"/>
        <v>7920</v>
      </c>
      <c r="J169" s="4">
        <f t="shared" si="8"/>
        <v>633.6</v>
      </c>
    </row>
    <row r="170" spans="1:10">
      <c r="A170" s="8">
        <v>42672</v>
      </c>
      <c r="B170" s="7" t="s">
        <v>17</v>
      </c>
      <c r="C170" s="6" t="s">
        <v>2</v>
      </c>
      <c r="D170" s="6" t="s">
        <v>8</v>
      </c>
      <c r="E170" s="6" t="s">
        <v>25</v>
      </c>
      <c r="F170" s="6" t="str">
        <f t="shared" si="6"/>
        <v>深煎り　男コーヒー</v>
      </c>
      <c r="G170" s="6">
        <v>96</v>
      </c>
      <c r="H170" s="5">
        <v>55</v>
      </c>
      <c r="I170" s="5">
        <f t="shared" si="7"/>
        <v>5280</v>
      </c>
      <c r="J170" s="4">
        <f t="shared" si="8"/>
        <v>422.40000000000003</v>
      </c>
    </row>
    <row r="171" spans="1:10">
      <c r="A171" s="8">
        <v>42672</v>
      </c>
      <c r="B171" s="7" t="s">
        <v>6</v>
      </c>
      <c r="C171" s="6" t="s">
        <v>13</v>
      </c>
      <c r="D171" s="9" t="s">
        <v>12</v>
      </c>
      <c r="E171" s="6" t="s">
        <v>30</v>
      </c>
      <c r="F171" s="6" t="str">
        <f t="shared" si="6"/>
        <v>ブラック　午後の珈琲</v>
      </c>
      <c r="G171" s="6">
        <v>192</v>
      </c>
      <c r="H171" s="5">
        <v>35</v>
      </c>
      <c r="I171" s="5">
        <f t="shared" si="7"/>
        <v>6720</v>
      </c>
      <c r="J171" s="4">
        <f t="shared" si="8"/>
        <v>537.6</v>
      </c>
    </row>
    <row r="172" spans="1:10">
      <c r="A172" s="8">
        <v>42672</v>
      </c>
      <c r="B172" s="7" t="s">
        <v>3</v>
      </c>
      <c r="C172" s="6" t="s">
        <v>13</v>
      </c>
      <c r="D172" s="9" t="s">
        <v>12</v>
      </c>
      <c r="E172" s="6" t="s">
        <v>11</v>
      </c>
      <c r="F172" s="6" t="str">
        <f t="shared" si="6"/>
        <v>ブラック濃</v>
      </c>
      <c r="G172" s="6">
        <v>24</v>
      </c>
      <c r="H172" s="5">
        <v>42</v>
      </c>
      <c r="I172" s="5">
        <f t="shared" si="7"/>
        <v>1008</v>
      </c>
      <c r="J172" s="4">
        <f t="shared" si="8"/>
        <v>80.64</v>
      </c>
    </row>
    <row r="173" spans="1:10">
      <c r="A173" s="8">
        <v>42679</v>
      </c>
      <c r="B173" s="7" t="s">
        <v>3</v>
      </c>
      <c r="C173" s="6" t="s">
        <v>2</v>
      </c>
      <c r="D173" s="6" t="s">
        <v>19</v>
      </c>
      <c r="E173" s="6" t="s">
        <v>27</v>
      </c>
      <c r="F173" s="6" t="str">
        <f t="shared" si="6"/>
        <v>ビール500ｍｌ</v>
      </c>
      <c r="G173" s="6">
        <v>188</v>
      </c>
      <c r="H173" s="5">
        <v>198</v>
      </c>
      <c r="I173" s="5">
        <f t="shared" si="7"/>
        <v>37224</v>
      </c>
      <c r="J173" s="4">
        <f t="shared" si="8"/>
        <v>2977.92</v>
      </c>
    </row>
    <row r="174" spans="1:10">
      <c r="A174" s="8">
        <v>42679</v>
      </c>
      <c r="B174" s="7" t="s">
        <v>6</v>
      </c>
      <c r="C174" s="6" t="s">
        <v>2</v>
      </c>
      <c r="D174" s="6" t="s">
        <v>19</v>
      </c>
      <c r="E174" s="6" t="s">
        <v>27</v>
      </c>
      <c r="F174" s="6" t="str">
        <f t="shared" si="6"/>
        <v>ビール500ｍｌ</v>
      </c>
      <c r="G174" s="6">
        <v>188</v>
      </c>
      <c r="H174" s="5">
        <v>198</v>
      </c>
      <c r="I174" s="5">
        <f t="shared" si="7"/>
        <v>37224</v>
      </c>
      <c r="J174" s="4">
        <f t="shared" si="8"/>
        <v>2977.92</v>
      </c>
    </row>
    <row r="175" spans="1:10">
      <c r="A175" s="8">
        <v>42679</v>
      </c>
      <c r="B175" s="7" t="s">
        <v>15</v>
      </c>
      <c r="C175" s="6" t="s">
        <v>2</v>
      </c>
      <c r="D175" s="6" t="s">
        <v>8</v>
      </c>
      <c r="E175" s="6" t="s">
        <v>25</v>
      </c>
      <c r="F175" s="6" t="str">
        <f t="shared" si="6"/>
        <v>深煎り　男コーヒー</v>
      </c>
      <c r="G175" s="6">
        <v>48</v>
      </c>
      <c r="H175" s="5">
        <v>55</v>
      </c>
      <c r="I175" s="5">
        <f t="shared" si="7"/>
        <v>2640</v>
      </c>
      <c r="J175" s="4">
        <f t="shared" si="8"/>
        <v>211.20000000000002</v>
      </c>
    </row>
    <row r="176" spans="1:10">
      <c r="A176" s="8">
        <v>42679</v>
      </c>
      <c r="B176" s="7" t="s">
        <v>28</v>
      </c>
      <c r="C176" s="6" t="s">
        <v>2</v>
      </c>
      <c r="D176" s="6" t="s">
        <v>14</v>
      </c>
      <c r="E176" s="6" t="s">
        <v>25</v>
      </c>
      <c r="F176" s="6" t="str">
        <f t="shared" si="6"/>
        <v>深煎り　男コーヒー</v>
      </c>
      <c r="G176" s="6">
        <v>24</v>
      </c>
      <c r="H176" s="5">
        <v>55</v>
      </c>
      <c r="I176" s="5">
        <f t="shared" si="7"/>
        <v>1320</v>
      </c>
      <c r="J176" s="4">
        <f t="shared" si="8"/>
        <v>105.60000000000001</v>
      </c>
    </row>
    <row r="177" spans="1:10">
      <c r="A177" s="8">
        <v>42686</v>
      </c>
      <c r="B177" s="7" t="s">
        <v>9</v>
      </c>
      <c r="C177" s="6" t="s">
        <v>2</v>
      </c>
      <c r="D177" s="6" t="s">
        <v>14</v>
      </c>
      <c r="E177" s="6" t="s">
        <v>25</v>
      </c>
      <c r="F177" s="6" t="str">
        <f t="shared" si="6"/>
        <v>深煎り　男コーヒー</v>
      </c>
      <c r="G177" s="6">
        <v>96</v>
      </c>
      <c r="H177" s="5">
        <v>55</v>
      </c>
      <c r="I177" s="5">
        <f t="shared" si="7"/>
        <v>5280</v>
      </c>
      <c r="J177" s="4">
        <f t="shared" si="8"/>
        <v>422.40000000000003</v>
      </c>
    </row>
    <row r="178" spans="1:10">
      <c r="A178" s="8">
        <v>42686</v>
      </c>
      <c r="B178" s="7" t="s">
        <v>17</v>
      </c>
      <c r="C178" s="6" t="s">
        <v>13</v>
      </c>
      <c r="D178" s="6" t="s">
        <v>12</v>
      </c>
      <c r="E178" s="6" t="s">
        <v>11</v>
      </c>
      <c r="F178" s="6" t="str">
        <f t="shared" si="6"/>
        <v>ブラック濃</v>
      </c>
      <c r="G178" s="6">
        <v>144</v>
      </c>
      <c r="H178" s="5">
        <v>42</v>
      </c>
      <c r="I178" s="5">
        <f t="shared" si="7"/>
        <v>6048</v>
      </c>
      <c r="J178" s="4">
        <f t="shared" si="8"/>
        <v>483.84000000000003</v>
      </c>
    </row>
    <row r="179" spans="1:10">
      <c r="A179" s="8">
        <v>42686</v>
      </c>
      <c r="B179" s="7" t="s">
        <v>15</v>
      </c>
      <c r="C179" s="6" t="s">
        <v>13</v>
      </c>
      <c r="D179" s="6" t="s">
        <v>12</v>
      </c>
      <c r="E179" s="6" t="s">
        <v>11</v>
      </c>
      <c r="F179" s="6" t="str">
        <f t="shared" si="6"/>
        <v>ブラック濃</v>
      </c>
      <c r="G179" s="6">
        <v>48</v>
      </c>
      <c r="H179" s="5">
        <v>42</v>
      </c>
      <c r="I179" s="5">
        <f t="shared" si="7"/>
        <v>2016</v>
      </c>
      <c r="J179" s="4">
        <f t="shared" si="8"/>
        <v>161.28</v>
      </c>
    </row>
    <row r="180" spans="1:10">
      <c r="A180" s="8">
        <v>42693</v>
      </c>
      <c r="B180" s="7" t="s">
        <v>6</v>
      </c>
      <c r="C180" s="6" t="s">
        <v>13</v>
      </c>
      <c r="D180" s="6" t="s">
        <v>24</v>
      </c>
      <c r="E180" s="6" t="s">
        <v>29</v>
      </c>
      <c r="F180" s="6" t="str">
        <f t="shared" si="6"/>
        <v>アクア</v>
      </c>
      <c r="G180" s="6">
        <v>48</v>
      </c>
      <c r="H180" s="5">
        <v>32</v>
      </c>
      <c r="I180" s="5">
        <f t="shared" si="7"/>
        <v>1536</v>
      </c>
      <c r="J180" s="4">
        <f t="shared" si="8"/>
        <v>122.88</v>
      </c>
    </row>
    <row r="181" spans="1:10">
      <c r="A181" s="8">
        <v>42693</v>
      </c>
      <c r="B181" s="7" t="s">
        <v>28</v>
      </c>
      <c r="C181" s="6" t="s">
        <v>2</v>
      </c>
      <c r="D181" s="6" t="s">
        <v>19</v>
      </c>
      <c r="E181" s="6" t="s">
        <v>27</v>
      </c>
      <c r="F181" s="6" t="str">
        <f t="shared" si="6"/>
        <v>ビール500ｍｌ</v>
      </c>
      <c r="G181" s="6">
        <v>188</v>
      </c>
      <c r="H181" s="5">
        <v>198</v>
      </c>
      <c r="I181" s="5">
        <f t="shared" si="7"/>
        <v>37224</v>
      </c>
      <c r="J181" s="4">
        <f t="shared" si="8"/>
        <v>2977.92</v>
      </c>
    </row>
    <row r="182" spans="1:10">
      <c r="A182" s="8">
        <v>42693</v>
      </c>
      <c r="B182" s="7" t="s">
        <v>3</v>
      </c>
      <c r="C182" s="6" t="s">
        <v>2</v>
      </c>
      <c r="D182" s="6" t="s">
        <v>26</v>
      </c>
      <c r="E182" s="6" t="s">
        <v>25</v>
      </c>
      <c r="F182" s="6" t="str">
        <f t="shared" si="6"/>
        <v>深煎り　男コーヒー</v>
      </c>
      <c r="G182" s="6">
        <v>96</v>
      </c>
      <c r="H182" s="5">
        <v>55</v>
      </c>
      <c r="I182" s="5">
        <f t="shared" si="7"/>
        <v>5280</v>
      </c>
      <c r="J182" s="4">
        <f t="shared" si="8"/>
        <v>422.40000000000003</v>
      </c>
    </row>
    <row r="183" spans="1:10">
      <c r="A183" s="8">
        <v>42700</v>
      </c>
      <c r="B183" s="7" t="s">
        <v>6</v>
      </c>
      <c r="C183" s="6" t="s">
        <v>13</v>
      </c>
      <c r="D183" s="6" t="s">
        <v>24</v>
      </c>
      <c r="E183" s="6" t="s">
        <v>23</v>
      </c>
      <c r="F183" s="6" t="str">
        <f t="shared" si="6"/>
        <v>アクア</v>
      </c>
      <c r="G183" s="6">
        <v>120</v>
      </c>
      <c r="H183" s="5">
        <v>32</v>
      </c>
      <c r="I183" s="5">
        <f t="shared" si="7"/>
        <v>3840</v>
      </c>
      <c r="J183" s="4">
        <f t="shared" si="8"/>
        <v>307.2</v>
      </c>
    </row>
    <row r="184" spans="1:10">
      <c r="A184" s="8">
        <v>42700</v>
      </c>
      <c r="B184" s="7" t="s">
        <v>3</v>
      </c>
      <c r="C184" s="6" t="s">
        <v>2</v>
      </c>
      <c r="D184" s="6" t="s">
        <v>19</v>
      </c>
      <c r="E184" s="6" t="s">
        <v>22</v>
      </c>
      <c r="F184" s="6" t="str">
        <f t="shared" si="6"/>
        <v>チューハイれもん</v>
      </c>
      <c r="G184" s="6">
        <v>91</v>
      </c>
      <c r="H184" s="5">
        <v>73</v>
      </c>
      <c r="I184" s="5">
        <f t="shared" si="7"/>
        <v>6643</v>
      </c>
      <c r="J184" s="4">
        <f t="shared" si="8"/>
        <v>531.44000000000005</v>
      </c>
    </row>
    <row r="185" spans="1:10">
      <c r="A185" s="8">
        <v>42700</v>
      </c>
      <c r="B185" s="7" t="s">
        <v>17</v>
      </c>
      <c r="C185" s="6" t="s">
        <v>13</v>
      </c>
      <c r="D185" s="9" t="s">
        <v>12</v>
      </c>
      <c r="E185" s="6" t="s">
        <v>11</v>
      </c>
      <c r="F185" s="6" t="str">
        <f t="shared" si="6"/>
        <v>ブラック濃</v>
      </c>
      <c r="G185" s="6">
        <v>48</v>
      </c>
      <c r="H185" s="5">
        <v>42</v>
      </c>
      <c r="I185" s="5">
        <f t="shared" si="7"/>
        <v>2016</v>
      </c>
      <c r="J185" s="4">
        <f t="shared" si="8"/>
        <v>161.28</v>
      </c>
    </row>
    <row r="186" spans="1:10">
      <c r="A186" s="8">
        <v>42700</v>
      </c>
      <c r="B186" s="7" t="s">
        <v>9</v>
      </c>
      <c r="C186" s="6" t="s">
        <v>2</v>
      </c>
      <c r="D186" s="6" t="s">
        <v>14</v>
      </c>
      <c r="E186" s="6" t="s">
        <v>10</v>
      </c>
      <c r="F186" s="6" t="str">
        <f t="shared" si="6"/>
        <v>ミルクコーヒー</v>
      </c>
      <c r="G186" s="6">
        <v>72</v>
      </c>
      <c r="H186" s="5">
        <v>48</v>
      </c>
      <c r="I186" s="5">
        <f t="shared" si="7"/>
        <v>3456</v>
      </c>
      <c r="J186" s="4">
        <f t="shared" si="8"/>
        <v>276.48</v>
      </c>
    </row>
    <row r="187" spans="1:10">
      <c r="A187" s="8">
        <v>42700</v>
      </c>
      <c r="B187" s="7" t="s">
        <v>15</v>
      </c>
      <c r="C187" s="6" t="s">
        <v>2</v>
      </c>
      <c r="D187" s="6" t="s">
        <v>14</v>
      </c>
      <c r="E187" s="6" t="s">
        <v>10</v>
      </c>
      <c r="F187" s="6" t="str">
        <f t="shared" si="6"/>
        <v>ミルクコーヒー</v>
      </c>
      <c r="G187" s="6">
        <v>24</v>
      </c>
      <c r="H187" s="5">
        <v>48</v>
      </c>
      <c r="I187" s="5">
        <f t="shared" si="7"/>
        <v>1152</v>
      </c>
      <c r="J187" s="4">
        <f t="shared" si="8"/>
        <v>92.16</v>
      </c>
    </row>
    <row r="188" spans="1:10">
      <c r="A188" s="8">
        <v>42707</v>
      </c>
      <c r="B188" s="7" t="s">
        <v>9</v>
      </c>
      <c r="C188" s="6" t="s">
        <v>2</v>
      </c>
      <c r="D188" s="6" t="s">
        <v>21</v>
      </c>
      <c r="E188" s="6" t="s">
        <v>20</v>
      </c>
      <c r="F188" s="6" t="str">
        <f t="shared" si="6"/>
        <v>ビール350ｍｌ</v>
      </c>
      <c r="G188" s="6">
        <v>121</v>
      </c>
      <c r="H188" s="5">
        <v>120</v>
      </c>
      <c r="I188" s="5">
        <f t="shared" si="7"/>
        <v>14520</v>
      </c>
      <c r="J188" s="4">
        <f t="shared" si="8"/>
        <v>1161.6000000000001</v>
      </c>
    </row>
    <row r="189" spans="1:10">
      <c r="A189" s="8">
        <v>42707</v>
      </c>
      <c r="B189" s="7" t="s">
        <v>6</v>
      </c>
      <c r="C189" s="6" t="s">
        <v>2</v>
      </c>
      <c r="D189" s="6" t="s">
        <v>19</v>
      </c>
      <c r="E189" s="6" t="s">
        <v>18</v>
      </c>
      <c r="F189" s="6" t="str">
        <f t="shared" si="6"/>
        <v>ビール500ｍｌ</v>
      </c>
      <c r="G189" s="6">
        <v>188</v>
      </c>
      <c r="H189" s="5">
        <v>198</v>
      </c>
      <c r="I189" s="5">
        <f t="shared" si="7"/>
        <v>37224</v>
      </c>
      <c r="J189" s="4">
        <f t="shared" si="8"/>
        <v>2977.92</v>
      </c>
    </row>
    <row r="190" spans="1:10">
      <c r="A190" s="8">
        <v>42707</v>
      </c>
      <c r="B190" s="7" t="s">
        <v>3</v>
      </c>
      <c r="C190" s="6" t="s">
        <v>2</v>
      </c>
      <c r="D190" s="6" t="s">
        <v>14</v>
      </c>
      <c r="E190" s="6" t="s">
        <v>16</v>
      </c>
      <c r="F190" s="6" t="str">
        <f t="shared" si="6"/>
        <v>ミルクコーヒー</v>
      </c>
      <c r="G190" s="6">
        <v>48</v>
      </c>
      <c r="H190" s="5">
        <v>48</v>
      </c>
      <c r="I190" s="5">
        <f t="shared" si="7"/>
        <v>2304</v>
      </c>
      <c r="J190" s="4">
        <f t="shared" si="8"/>
        <v>184.32</v>
      </c>
    </row>
    <row r="191" spans="1:10">
      <c r="A191" s="8">
        <v>42707</v>
      </c>
      <c r="B191" s="7" t="s">
        <v>15</v>
      </c>
      <c r="C191" s="6" t="s">
        <v>13</v>
      </c>
      <c r="D191" s="6" t="s">
        <v>14</v>
      </c>
      <c r="E191" s="6" t="s">
        <v>10</v>
      </c>
      <c r="F191" s="6" t="str">
        <f t="shared" si="6"/>
        <v>ミルクコーヒー</v>
      </c>
      <c r="G191" s="6">
        <v>24</v>
      </c>
      <c r="H191" s="5">
        <v>48</v>
      </c>
      <c r="I191" s="5">
        <f t="shared" si="7"/>
        <v>1152</v>
      </c>
      <c r="J191" s="4">
        <f t="shared" si="8"/>
        <v>92.16</v>
      </c>
    </row>
    <row r="192" spans="1:10">
      <c r="A192" s="8">
        <v>42714</v>
      </c>
      <c r="B192" s="7" t="s">
        <v>6</v>
      </c>
      <c r="C192" s="6" t="s">
        <v>2</v>
      </c>
      <c r="D192" s="6" t="s">
        <v>5</v>
      </c>
      <c r="E192" s="6" t="s">
        <v>4</v>
      </c>
      <c r="F192" s="6" t="str">
        <f t="shared" si="6"/>
        <v>おいしいビール500ｍｌ</v>
      </c>
      <c r="G192" s="6">
        <v>192</v>
      </c>
      <c r="H192" s="5">
        <v>120</v>
      </c>
      <c r="I192" s="5">
        <f t="shared" si="7"/>
        <v>23040</v>
      </c>
      <c r="J192" s="4">
        <f t="shared" si="8"/>
        <v>1843.2</v>
      </c>
    </row>
    <row r="193" spans="1:10">
      <c r="A193" s="8">
        <v>42721</v>
      </c>
      <c r="B193" s="7" t="s">
        <v>9</v>
      </c>
      <c r="C193" s="6" t="s">
        <v>2</v>
      </c>
      <c r="D193" s="6" t="s">
        <v>5</v>
      </c>
      <c r="E193" s="6" t="s">
        <v>4</v>
      </c>
      <c r="F193" s="6" t="str">
        <f t="shared" si="6"/>
        <v>おいしいビール500ｍｌ</v>
      </c>
      <c r="G193" s="6">
        <v>192</v>
      </c>
      <c r="H193" s="5">
        <v>120</v>
      </c>
      <c r="I193" s="5">
        <f t="shared" si="7"/>
        <v>23040</v>
      </c>
      <c r="J193" s="4">
        <f t="shared" si="8"/>
        <v>1843.2</v>
      </c>
    </row>
    <row r="194" spans="1:10">
      <c r="A194" s="8">
        <v>42721</v>
      </c>
      <c r="B194" s="7" t="s">
        <v>17</v>
      </c>
      <c r="C194" s="6" t="s">
        <v>2</v>
      </c>
      <c r="D194" s="6" t="s">
        <v>5</v>
      </c>
      <c r="E194" s="6" t="s">
        <v>4</v>
      </c>
      <c r="F194" s="6" t="str">
        <f t="shared" ref="F194:F203" si="9">IF(E194="深煎り漆黒コーヒー",REPLACE(E194,4,,"　"),E194)</f>
        <v>おいしいビール500ｍｌ</v>
      </c>
      <c r="G194" s="6">
        <v>192</v>
      </c>
      <c r="H194" s="5">
        <v>120</v>
      </c>
      <c r="I194" s="5">
        <f t="shared" ref="I194:I203" si="10">G194*H194</f>
        <v>23040</v>
      </c>
      <c r="J194" s="4">
        <f t="shared" ref="J194:J203" si="11">I194*0.08</f>
        <v>1843.2</v>
      </c>
    </row>
    <row r="195" spans="1:10">
      <c r="A195" s="8">
        <v>42721</v>
      </c>
      <c r="B195" s="7" t="s">
        <v>6</v>
      </c>
      <c r="C195" s="6" t="s">
        <v>13</v>
      </c>
      <c r="D195" s="9" t="s">
        <v>12</v>
      </c>
      <c r="E195" s="6" t="s">
        <v>11</v>
      </c>
      <c r="F195" s="6" t="str">
        <f t="shared" si="9"/>
        <v>ブラック濃</v>
      </c>
      <c r="G195" s="6">
        <v>120</v>
      </c>
      <c r="H195" s="5">
        <v>42</v>
      </c>
      <c r="I195" s="5">
        <f t="shared" si="10"/>
        <v>5040</v>
      </c>
      <c r="J195" s="4">
        <f t="shared" si="11"/>
        <v>403.2</v>
      </c>
    </row>
    <row r="196" spans="1:10">
      <c r="A196" s="8">
        <v>42721</v>
      </c>
      <c r="B196" s="7" t="s">
        <v>3</v>
      </c>
      <c r="C196" s="6" t="s">
        <v>13</v>
      </c>
      <c r="D196" s="6" t="s">
        <v>8</v>
      </c>
      <c r="E196" s="6" t="s">
        <v>16</v>
      </c>
      <c r="F196" s="6" t="str">
        <f t="shared" si="9"/>
        <v>ミルクコーヒー</v>
      </c>
      <c r="G196" s="6">
        <v>120</v>
      </c>
      <c r="H196" s="5">
        <v>48</v>
      </c>
      <c r="I196" s="5">
        <f t="shared" si="10"/>
        <v>5760</v>
      </c>
      <c r="J196" s="4">
        <f t="shared" si="11"/>
        <v>460.8</v>
      </c>
    </row>
    <row r="197" spans="1:10">
      <c r="A197" s="8">
        <v>42721</v>
      </c>
      <c r="B197" s="7" t="s">
        <v>15</v>
      </c>
      <c r="C197" s="6" t="s">
        <v>13</v>
      </c>
      <c r="D197" s="6" t="s">
        <v>14</v>
      </c>
      <c r="E197" s="6" t="s">
        <v>10</v>
      </c>
      <c r="F197" s="6" t="str">
        <f t="shared" si="9"/>
        <v>ミルクコーヒー</v>
      </c>
      <c r="G197" s="6">
        <v>48</v>
      </c>
      <c r="H197" s="5">
        <v>48</v>
      </c>
      <c r="I197" s="5">
        <f t="shared" si="10"/>
        <v>2304</v>
      </c>
      <c r="J197" s="4">
        <f t="shared" si="11"/>
        <v>184.32</v>
      </c>
    </row>
    <row r="198" spans="1:10">
      <c r="A198" s="8">
        <v>42728</v>
      </c>
      <c r="B198" s="7" t="s">
        <v>6</v>
      </c>
      <c r="C198" s="6" t="s">
        <v>2</v>
      </c>
      <c r="D198" s="6" t="s">
        <v>5</v>
      </c>
      <c r="E198" s="6" t="s">
        <v>4</v>
      </c>
      <c r="F198" s="6" t="str">
        <f t="shared" si="9"/>
        <v>おいしいビール500ｍｌ</v>
      </c>
      <c r="G198" s="6">
        <v>192</v>
      </c>
      <c r="H198" s="5">
        <v>120</v>
      </c>
      <c r="I198" s="5">
        <f t="shared" si="10"/>
        <v>23040</v>
      </c>
      <c r="J198" s="4">
        <f t="shared" si="11"/>
        <v>1843.2</v>
      </c>
    </row>
    <row r="199" spans="1:10">
      <c r="A199" s="8">
        <v>42728</v>
      </c>
      <c r="B199" s="7" t="s">
        <v>6</v>
      </c>
      <c r="C199" s="6" t="s">
        <v>13</v>
      </c>
      <c r="D199" s="6" t="s">
        <v>12</v>
      </c>
      <c r="E199" s="6" t="s">
        <v>11</v>
      </c>
      <c r="F199" s="6" t="str">
        <f t="shared" si="9"/>
        <v>ブラック濃</v>
      </c>
      <c r="G199" s="6">
        <v>72</v>
      </c>
      <c r="H199" s="5">
        <v>42</v>
      </c>
      <c r="I199" s="5">
        <f t="shared" si="10"/>
        <v>3024</v>
      </c>
      <c r="J199" s="4">
        <f t="shared" si="11"/>
        <v>241.92000000000002</v>
      </c>
    </row>
    <row r="200" spans="1:10">
      <c r="A200" s="8">
        <v>42728</v>
      </c>
      <c r="B200" s="7" t="s">
        <v>3</v>
      </c>
      <c r="C200" s="6" t="s">
        <v>2</v>
      </c>
      <c r="D200" s="6" t="s">
        <v>8</v>
      </c>
      <c r="E200" s="6" t="s">
        <v>10</v>
      </c>
      <c r="F200" s="6" t="str">
        <f t="shared" si="9"/>
        <v>ミルクコーヒー</v>
      </c>
      <c r="G200" s="6">
        <v>72</v>
      </c>
      <c r="H200" s="5">
        <v>48</v>
      </c>
      <c r="I200" s="5">
        <f t="shared" si="10"/>
        <v>3456</v>
      </c>
      <c r="J200" s="4">
        <f t="shared" si="11"/>
        <v>276.48</v>
      </c>
    </row>
    <row r="201" spans="1:10">
      <c r="A201" s="8">
        <v>42728</v>
      </c>
      <c r="B201" s="7" t="s">
        <v>9</v>
      </c>
      <c r="C201" s="6" t="s">
        <v>2</v>
      </c>
      <c r="D201" s="6" t="s">
        <v>8</v>
      </c>
      <c r="E201" s="6" t="s">
        <v>7</v>
      </c>
      <c r="F201" s="6" t="str">
        <f t="shared" si="9"/>
        <v>ミルクコーヒー</v>
      </c>
      <c r="G201" s="6">
        <v>48</v>
      </c>
      <c r="H201" s="5">
        <v>48</v>
      </c>
      <c r="I201" s="5">
        <f t="shared" si="10"/>
        <v>2304</v>
      </c>
      <c r="J201" s="4">
        <f t="shared" si="11"/>
        <v>184.32</v>
      </c>
    </row>
    <row r="202" spans="1:10">
      <c r="A202" s="8">
        <v>42735</v>
      </c>
      <c r="B202" s="7" t="s">
        <v>6</v>
      </c>
      <c r="C202" s="6" t="s">
        <v>2</v>
      </c>
      <c r="D202" s="6" t="s">
        <v>5</v>
      </c>
      <c r="E202" s="6" t="s">
        <v>4</v>
      </c>
      <c r="F202" s="6" t="str">
        <f t="shared" si="9"/>
        <v>おいしいビール500ｍｌ</v>
      </c>
      <c r="G202" s="6">
        <v>192</v>
      </c>
      <c r="H202" s="5">
        <v>120</v>
      </c>
      <c r="I202" s="5">
        <f t="shared" si="10"/>
        <v>23040</v>
      </c>
      <c r="J202" s="4">
        <f t="shared" si="11"/>
        <v>1843.2</v>
      </c>
    </row>
    <row r="203" spans="1:10">
      <c r="A203" s="8">
        <v>42735</v>
      </c>
      <c r="B203" s="7" t="s">
        <v>3</v>
      </c>
      <c r="C203" s="6" t="s">
        <v>2</v>
      </c>
      <c r="D203" s="6" t="s">
        <v>1</v>
      </c>
      <c r="E203" s="6" t="s">
        <v>0</v>
      </c>
      <c r="F203" s="6" t="str">
        <f t="shared" si="9"/>
        <v>ビール350ｍｌ</v>
      </c>
      <c r="G203" s="6">
        <v>121</v>
      </c>
      <c r="H203" s="5">
        <v>120</v>
      </c>
      <c r="I203" s="5">
        <f t="shared" si="10"/>
        <v>14520</v>
      </c>
      <c r="J203" s="4">
        <f t="shared" si="11"/>
        <v>1161.6000000000001</v>
      </c>
    </row>
    <row r="204" spans="1:10">
      <c r="A204" s="3"/>
    </row>
    <row r="205" spans="1:10">
      <c r="A205" s="3"/>
    </row>
  </sheetData>
  <phoneticPr fontId="3"/>
  <dataValidations count="5">
    <dataValidation imeMode="on" allowBlank="1" showInputMessage="1" showErrorMessage="1" sqref="E1:E1048576"/>
    <dataValidation type="list" allowBlank="1" showInputMessage="1" showErrorMessage="1" sqref="B2:B203">
      <formula1>店名</formula1>
    </dataValidation>
    <dataValidation type="date" errorStyle="warning" operator="lessThanOrEqual" allowBlank="1" showInputMessage="1" showErrorMessage="1" errorTitle="日付に注意" error="明日以降の日付は入力できません。" promptTitle="お知らせ" prompt="伝票の日付を入力してください。" sqref="A1 A204:A1048576">
      <formula1>TODAY()</formula1>
    </dataValidation>
    <dataValidation imeMode="hiragana" allowBlank="1" showInputMessage="1" showErrorMessage="1" sqref="H22 F1:F1048576"/>
    <dataValidation type="date" errorStyle="warning" operator="lessThanOrEqual" allowBlank="1" showErrorMessage="1" errorTitle="日付に注意" error="明日以降の日付は入力できません。" promptTitle="お知らせ" prompt="伝票の日付を入力してください。" sqref="A2:A203">
      <formula1>TODAY()</formula1>
    </dataValidation>
  </dataValidations>
  <printOptions gridLines="1"/>
  <pageMargins left="0.70866141732283472" right="0.70866141732283472" top="0.74803149606299213" bottom="0.74803149606299213" header="0.31496062992125984" footer="0.31496062992125984"/>
  <pageSetup paperSize="9" scale="50" fitToHeight="0" orientation="portrait" horizontalDpi="4294967293" verticalDpi="0"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4" sqref="B4"/>
    </sheetView>
  </sheetViews>
  <sheetFormatPr defaultRowHeight="13.5"/>
  <cols>
    <col min="1" max="1" width="21.375" customWidth="1"/>
    <col min="2" max="2" width="21.25" customWidth="1"/>
  </cols>
  <sheetData>
    <row r="1" spans="1:2">
      <c r="A1" s="13" t="s">
        <v>65</v>
      </c>
      <c r="B1" s="13" t="s">
        <v>73</v>
      </c>
    </row>
    <row r="2" spans="1:2">
      <c r="A2" t="s">
        <v>72</v>
      </c>
      <c r="B2" t="str">
        <f>REPLACE(A2,FIND(2016,A2),,"-")</f>
        <v>htc-2016sp1016</v>
      </c>
    </row>
    <row r="3" spans="1:2">
      <c r="A3" t="s">
        <v>71</v>
      </c>
      <c r="B3" t="str">
        <f>REPLACE(A3,FIND(2016,A3),,"-")</f>
        <v>o2J-2016sp001</v>
      </c>
    </row>
    <row r="4" spans="1:2">
      <c r="A4" t="s">
        <v>70</v>
      </c>
      <c r="B4" t="str">
        <f>REPLACE(A4,FIND(2016,A4),,"-")</f>
        <v>2spic-2016sp1005</v>
      </c>
    </row>
  </sheetData>
  <phoneticPr fontId="3"/>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workbookViewId="0">
      <selection activeCell="B14" sqref="B14"/>
    </sheetView>
  </sheetViews>
  <sheetFormatPr defaultRowHeight="13.5"/>
  <cols>
    <col min="1" max="1" width="19.25" bestFit="1" customWidth="1"/>
    <col min="2" max="2" width="19.375" customWidth="1"/>
  </cols>
  <sheetData>
    <row r="1" spans="1:2">
      <c r="A1" s="13" t="s">
        <v>65</v>
      </c>
      <c r="B1" t="s">
        <v>73</v>
      </c>
    </row>
    <row r="2" spans="1:2">
      <c r="A2" t="s">
        <v>103</v>
      </c>
      <c r="B2" t="str">
        <f t="shared" ref="B2:B31" si="0">SUBSTITUTE(A2,"-",,2)</f>
        <v>htc-2016sp-1001</v>
      </c>
    </row>
    <row r="3" spans="1:2">
      <c r="A3" t="s">
        <v>102</v>
      </c>
      <c r="B3" t="str">
        <f t="shared" si="0"/>
        <v>o2J-2016sp-001</v>
      </c>
    </row>
    <row r="4" spans="1:2">
      <c r="A4" t="s">
        <v>101</v>
      </c>
      <c r="B4" t="str">
        <f t="shared" si="0"/>
        <v>2spic-2016sp-1005</v>
      </c>
    </row>
    <row r="5" spans="1:2">
      <c r="A5" t="s">
        <v>100</v>
      </c>
      <c r="B5" t="str">
        <f t="shared" si="0"/>
        <v>htc-2016sp-1002</v>
      </c>
    </row>
    <row r="6" spans="1:2">
      <c r="A6" t="s">
        <v>99</v>
      </c>
      <c r="B6" t="str">
        <f t="shared" si="0"/>
        <v>o2J-2016sp-002</v>
      </c>
    </row>
    <row r="7" spans="1:2">
      <c r="A7" t="s">
        <v>98</v>
      </c>
      <c r="B7" t="str">
        <f t="shared" si="0"/>
        <v>2spic-2016sp-1006</v>
      </c>
    </row>
    <row r="8" spans="1:2">
      <c r="A8" t="s">
        <v>97</v>
      </c>
      <c r="B8" t="str">
        <f t="shared" si="0"/>
        <v>htc-2016sp-1003</v>
      </c>
    </row>
    <row r="9" spans="1:2">
      <c r="A9" t="s">
        <v>96</v>
      </c>
      <c r="B9" t="str">
        <f t="shared" si="0"/>
        <v>o2J-2016sp-003</v>
      </c>
    </row>
    <row r="10" spans="1:2">
      <c r="A10" t="s">
        <v>95</v>
      </c>
      <c r="B10" t="str">
        <f t="shared" si="0"/>
        <v>2spic-2016sp-1007</v>
      </c>
    </row>
    <row r="11" spans="1:2">
      <c r="A11" t="s">
        <v>94</v>
      </c>
      <c r="B11" t="str">
        <f t="shared" si="0"/>
        <v>htc-2016sp-1004</v>
      </c>
    </row>
    <row r="12" spans="1:2">
      <c r="A12" t="s">
        <v>93</v>
      </c>
      <c r="B12" t="str">
        <f t="shared" si="0"/>
        <v>o2J-2016sp-004</v>
      </c>
    </row>
    <row r="13" spans="1:2">
      <c r="A13" t="s">
        <v>92</v>
      </c>
      <c r="B13" t="str">
        <f t="shared" si="0"/>
        <v>2spic-2016sp-1008</v>
      </c>
    </row>
    <row r="14" spans="1:2">
      <c r="A14" t="s">
        <v>91</v>
      </c>
      <c r="B14" t="str">
        <f t="shared" si="0"/>
        <v>htc-2016sp-1005</v>
      </c>
    </row>
    <row r="15" spans="1:2">
      <c r="A15" t="s">
        <v>90</v>
      </c>
      <c r="B15" t="str">
        <f t="shared" si="0"/>
        <v>o2J-2016sp-005</v>
      </c>
    </row>
    <row r="16" spans="1:2">
      <c r="A16" t="s">
        <v>89</v>
      </c>
      <c r="B16" t="str">
        <f t="shared" si="0"/>
        <v>2spic-2016sp-1009</v>
      </c>
    </row>
    <row r="17" spans="1:2">
      <c r="A17" t="s">
        <v>88</v>
      </c>
      <c r="B17" t="str">
        <f t="shared" si="0"/>
        <v>htc-2016sp-1006</v>
      </c>
    </row>
    <row r="18" spans="1:2">
      <c r="A18" t="s">
        <v>87</v>
      </c>
      <c r="B18" t="str">
        <f t="shared" si="0"/>
        <v>o2J-2016sp-006</v>
      </c>
    </row>
    <row r="19" spans="1:2">
      <c r="A19" t="s">
        <v>86</v>
      </c>
      <c r="B19" t="str">
        <f t="shared" si="0"/>
        <v>2spic-2016sp-1010</v>
      </c>
    </row>
    <row r="20" spans="1:2">
      <c r="A20" t="s">
        <v>85</v>
      </c>
      <c r="B20" t="str">
        <f t="shared" si="0"/>
        <v>htc-2016sp-1007</v>
      </c>
    </row>
    <row r="21" spans="1:2">
      <c r="A21" t="s">
        <v>84</v>
      </c>
      <c r="B21" t="str">
        <f t="shared" si="0"/>
        <v>o2J-2016sp-007</v>
      </c>
    </row>
    <row r="22" spans="1:2">
      <c r="A22" t="s">
        <v>83</v>
      </c>
      <c r="B22" t="str">
        <f t="shared" si="0"/>
        <v>2spic-2016sp-1011</v>
      </c>
    </row>
    <row r="23" spans="1:2">
      <c r="A23" t="s">
        <v>82</v>
      </c>
      <c r="B23" t="str">
        <f t="shared" si="0"/>
        <v>htc-2016sp-1008</v>
      </c>
    </row>
    <row r="24" spans="1:2">
      <c r="A24" t="s">
        <v>81</v>
      </c>
      <c r="B24" t="str">
        <f t="shared" si="0"/>
        <v>o2J-2016sp-008</v>
      </c>
    </row>
    <row r="25" spans="1:2">
      <c r="A25" t="s">
        <v>80</v>
      </c>
      <c r="B25" t="str">
        <f t="shared" si="0"/>
        <v>2spic-2016sp-1012</v>
      </c>
    </row>
    <row r="26" spans="1:2">
      <c r="A26" t="s">
        <v>79</v>
      </c>
      <c r="B26" t="str">
        <f t="shared" si="0"/>
        <v>htc-2016sp-1009</v>
      </c>
    </row>
    <row r="27" spans="1:2">
      <c r="A27" t="s">
        <v>78</v>
      </c>
      <c r="B27" t="str">
        <f t="shared" si="0"/>
        <v>o2J-2016sp-009</v>
      </c>
    </row>
    <row r="28" spans="1:2">
      <c r="A28" t="s">
        <v>77</v>
      </c>
      <c r="B28" t="str">
        <f t="shared" si="0"/>
        <v>2spic-2016sp-1013</v>
      </c>
    </row>
    <row r="29" spans="1:2">
      <c r="A29" t="s">
        <v>76</v>
      </c>
      <c r="B29" t="str">
        <f t="shared" si="0"/>
        <v>htc-2016sp-1010</v>
      </c>
    </row>
    <row r="30" spans="1:2">
      <c r="A30" t="s">
        <v>75</v>
      </c>
      <c r="B30" t="str">
        <f t="shared" si="0"/>
        <v>o2J-2016sp-010</v>
      </c>
    </row>
    <row r="31" spans="1:2">
      <c r="A31" t="s">
        <v>74</v>
      </c>
      <c r="B31" t="str">
        <f t="shared" si="0"/>
        <v>2spic-2016sp-1014</v>
      </c>
    </row>
  </sheetData>
  <phoneticPr fontId="3"/>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workbookViewId="0">
      <selection activeCell="L24" sqref="L24"/>
    </sheetView>
  </sheetViews>
  <sheetFormatPr defaultRowHeight="12.75"/>
  <cols>
    <col min="1" max="3" width="10.875" style="14" customWidth="1"/>
    <col min="4" max="4" width="6.375" style="14" bestFit="1" customWidth="1"/>
    <col min="5" max="5" width="27.25" style="14" customWidth="1"/>
    <col min="6" max="6" width="2.5" style="14" customWidth="1"/>
    <col min="7" max="7" width="9.75" style="14" customWidth="1"/>
    <col min="8" max="8" width="13.375" style="14" customWidth="1"/>
    <col min="9" max="9" width="10.375" style="14" customWidth="1"/>
    <col min="10" max="10" width="3.5" style="14" customWidth="1"/>
    <col min="11" max="11" width="9" style="14"/>
    <col min="12" max="12" width="63.25" style="14" customWidth="1"/>
    <col min="13" max="16384" width="9" style="14"/>
  </cols>
  <sheetData>
    <row r="1" spans="1:12" s="46" customFormat="1" ht="13.7" customHeight="1">
      <c r="A1" s="50" t="s">
        <v>124</v>
      </c>
      <c r="B1" s="48"/>
      <c r="C1" s="47"/>
      <c r="D1" s="47"/>
      <c r="E1" s="47"/>
      <c r="F1" s="47"/>
    </row>
    <row r="2" spans="1:12" s="46" customFormat="1" ht="13.7" customHeight="1">
      <c r="A2" s="50" t="s">
        <v>123</v>
      </c>
      <c r="B2" s="48"/>
      <c r="C2" s="47"/>
      <c r="D2" s="47"/>
      <c r="E2" s="47"/>
      <c r="F2" s="47"/>
    </row>
    <row r="3" spans="1:12" s="46" customFormat="1" ht="13.7" customHeight="1">
      <c r="A3" s="49"/>
      <c r="B3" s="48"/>
      <c r="C3" s="47"/>
      <c r="D3" s="47"/>
      <c r="E3" s="47"/>
      <c r="F3" s="47"/>
    </row>
    <row r="4" spans="1:12" s="46" customFormat="1" ht="12.75" customHeight="1" thickBot="1">
      <c r="C4" s="47"/>
      <c r="D4" s="47"/>
      <c r="E4" s="47"/>
      <c r="F4" s="47"/>
    </row>
    <row r="5" spans="1:12" ht="12.75" customHeight="1">
      <c r="B5" s="45" t="s">
        <v>122</v>
      </c>
      <c r="C5" s="66" t="s">
        <v>121</v>
      </c>
      <c r="D5" s="67"/>
      <c r="E5" s="68"/>
      <c r="F5" s="38"/>
      <c r="G5" s="69" t="s">
        <v>120</v>
      </c>
      <c r="H5" s="44" t="s">
        <v>119</v>
      </c>
      <c r="I5" s="43" t="s">
        <v>118</v>
      </c>
    </row>
    <row r="6" spans="1:12" ht="12.75" customHeight="1">
      <c r="B6" s="42" t="s">
        <v>117</v>
      </c>
      <c r="C6" s="72" t="s">
        <v>116</v>
      </c>
      <c r="D6" s="73"/>
      <c r="E6" s="74"/>
      <c r="F6" s="38"/>
      <c r="G6" s="70"/>
      <c r="H6" s="41" t="s">
        <v>115</v>
      </c>
      <c r="I6" s="40" t="s">
        <v>114</v>
      </c>
    </row>
    <row r="7" spans="1:12" ht="12.75" customHeight="1" thickBot="1">
      <c r="B7" s="39" t="s">
        <v>113</v>
      </c>
      <c r="C7" s="75">
        <v>42480</v>
      </c>
      <c r="D7" s="76"/>
      <c r="E7" s="77"/>
      <c r="F7" s="38"/>
      <c r="G7" s="71"/>
      <c r="H7" s="37" t="s">
        <v>112</v>
      </c>
      <c r="I7" s="36"/>
    </row>
    <row r="8" spans="1:12" ht="12.75" customHeight="1"/>
    <row r="9" spans="1:12" s="33" customFormat="1" ht="18.75" customHeight="1" thickBot="1">
      <c r="A9" s="35"/>
      <c r="G9" s="34"/>
    </row>
    <row r="10" spans="1:12" ht="17.25" customHeight="1" thickBot="1">
      <c r="A10" s="32" t="s">
        <v>111</v>
      </c>
      <c r="B10" s="31" t="s">
        <v>110</v>
      </c>
      <c r="C10" s="31" t="s">
        <v>109</v>
      </c>
      <c r="D10" s="78" t="s">
        <v>108</v>
      </c>
      <c r="E10" s="79"/>
      <c r="F10" s="79"/>
      <c r="G10" s="79"/>
      <c r="H10" s="79"/>
      <c r="I10" s="80"/>
    </row>
    <row r="11" spans="1:12" ht="17.25" customHeight="1" thickTop="1">
      <c r="A11" s="23">
        <v>0.54166666666666663</v>
      </c>
      <c r="B11" s="22">
        <f t="shared" ref="B11:B24" si="0">IF(ISBLANK(C11),"",A11+C11)</f>
        <v>0.625</v>
      </c>
      <c r="C11" s="22">
        <v>8.3333333333333329E-2</v>
      </c>
      <c r="D11" s="30" t="s">
        <v>107</v>
      </c>
      <c r="E11" s="64" t="s">
        <v>106</v>
      </c>
      <c r="F11" s="64"/>
      <c r="G11" s="64"/>
      <c r="H11" s="64"/>
      <c r="I11" s="65"/>
      <c r="J11" s="26"/>
      <c r="K11" s="29" t="s">
        <v>105</v>
      </c>
      <c r="L11" s="26"/>
    </row>
    <row r="12" spans="1:12" ht="17.25" customHeight="1">
      <c r="A12" s="23"/>
      <c r="B12" s="22" t="str">
        <f t="shared" si="0"/>
        <v/>
      </c>
      <c r="C12" s="22"/>
      <c r="D12" s="28"/>
      <c r="E12" s="60" t="str">
        <f>LEFT(L12,31)</f>
        <v>発売時期が夏ということなので、運動後の飲み物として限定するので</v>
      </c>
      <c r="F12" s="61"/>
      <c r="G12" s="61"/>
      <c r="H12" s="61"/>
      <c r="I12" s="61"/>
      <c r="J12" s="26"/>
      <c r="K12" s="26"/>
      <c r="L12" s="62" t="s">
        <v>104</v>
      </c>
    </row>
    <row r="13" spans="1:12" ht="17.25" customHeight="1">
      <c r="A13" s="23"/>
      <c r="B13" s="22" t="str">
        <f t="shared" si="0"/>
        <v/>
      </c>
      <c r="C13" s="22"/>
      <c r="D13" s="28"/>
      <c r="E13" s="60" t="str">
        <f>MID($L$12,32,31)</f>
        <v>はなく、日常生活の中で水分補給に購入してもらえるようなネーミン</v>
      </c>
      <c r="F13" s="61"/>
      <c r="G13" s="61"/>
      <c r="H13" s="61"/>
      <c r="I13" s="61"/>
      <c r="J13" s="26"/>
      <c r="K13" s="26"/>
      <c r="L13" s="62"/>
    </row>
    <row r="14" spans="1:12" ht="17.25" customHeight="1">
      <c r="A14" s="23"/>
      <c r="B14" s="22" t="str">
        <f t="shared" si="0"/>
        <v/>
      </c>
      <c r="C14" s="22"/>
      <c r="D14" s="28"/>
      <c r="E14" s="63" t="str">
        <f>MID($L$12,63,31)</f>
        <v>グがよい。
子どもから大人までが親しみやすいネーミングがよい。</v>
      </c>
      <c r="F14" s="63"/>
      <c r="G14" s="63"/>
      <c r="H14" s="63"/>
      <c r="I14" s="60"/>
      <c r="J14" s="26"/>
      <c r="K14" s="26"/>
      <c r="L14" s="62"/>
    </row>
    <row r="15" spans="1:12" ht="17.25" customHeight="1">
      <c r="A15" s="23"/>
      <c r="B15" s="22" t="str">
        <f t="shared" si="0"/>
        <v/>
      </c>
      <c r="C15" s="22"/>
      <c r="D15" s="28"/>
      <c r="E15" s="63" t="str">
        <f>MID($L$12,94,31)</f>
        <v>また、覚えやすく難しくないことを考えれば、商品名にアルファベッ</v>
      </c>
      <c r="F15" s="63"/>
      <c r="G15" s="63"/>
      <c r="H15" s="63"/>
      <c r="I15" s="60"/>
      <c r="J15" s="26"/>
      <c r="K15" s="26"/>
      <c r="L15" s="62"/>
    </row>
    <row r="16" spans="1:12" ht="17.25" customHeight="1">
      <c r="A16" s="23"/>
      <c r="B16" s="22" t="str">
        <f t="shared" si="0"/>
        <v/>
      </c>
      <c r="C16" s="22"/>
      <c r="D16" s="28"/>
      <c r="E16" s="63" t="str">
        <f>MID($L$12,125,31)</f>
        <v>トを使用しない方がよいのではないかとの意見が出た。メージカラー</v>
      </c>
      <c r="F16" s="63"/>
      <c r="G16" s="63"/>
      <c r="H16" s="63"/>
      <c r="I16" s="60"/>
      <c r="J16" s="26"/>
      <c r="K16" s="26"/>
      <c r="L16" s="62"/>
    </row>
    <row r="17" spans="1:12" ht="17.25" customHeight="1">
      <c r="A17" s="23"/>
      <c r="B17" s="22" t="str">
        <f t="shared" si="0"/>
        <v/>
      </c>
      <c r="C17" s="22"/>
      <c r="D17" s="28"/>
      <c r="E17" s="63" t="str">
        <f>MID($L$12,156,31)</f>
        <v>としては、あまり暑さを強調すると年間を通しての購入意欲が落ちる</v>
      </c>
      <c r="F17" s="63"/>
      <c r="G17" s="63"/>
      <c r="H17" s="63"/>
      <c r="I17" s="60"/>
      <c r="J17" s="26"/>
      <c r="K17" s="26"/>
      <c r="L17" s="62"/>
    </row>
    <row r="18" spans="1:12" ht="17.25" customHeight="1">
      <c r="A18" s="23"/>
      <c r="B18" s="22" t="str">
        <f t="shared" si="0"/>
        <v/>
      </c>
      <c r="C18" s="22"/>
      <c r="D18" s="28"/>
      <c r="E18" s="63" t="str">
        <f>MID($L$12,187,31)</f>
        <v>危険性があるので、柔らかなイメージのほうがよいと思う。
「水」</v>
      </c>
      <c r="F18" s="63"/>
      <c r="G18" s="63"/>
      <c r="H18" s="63"/>
      <c r="I18" s="60"/>
      <c r="J18" s="26"/>
      <c r="K18" s="26"/>
      <c r="L18" s="62"/>
    </row>
    <row r="19" spans="1:12" ht="17.25" customHeight="1">
      <c r="A19" s="23"/>
      <c r="B19" s="22" t="str">
        <f t="shared" si="0"/>
        <v/>
      </c>
      <c r="C19" s="22"/>
      <c r="D19" s="28"/>
      <c r="E19" s="63" t="str">
        <f>MID($L$12,218,31)</f>
        <v>に近いイメージとして淡い水色などがよいのでは？との意見が多かっ</v>
      </c>
      <c r="F19" s="63"/>
      <c r="G19" s="63"/>
      <c r="H19" s="63"/>
      <c r="I19" s="60"/>
      <c r="J19" s="26"/>
      <c r="K19" s="26"/>
      <c r="L19" s="62"/>
    </row>
    <row r="20" spans="1:12" ht="17.25" customHeight="1">
      <c r="A20" s="23"/>
      <c r="B20" s="22" t="str">
        <f t="shared" si="0"/>
        <v/>
      </c>
      <c r="C20" s="22"/>
      <c r="D20" s="28"/>
      <c r="E20" s="60" t="str">
        <f>MID($L$12,249,31)</f>
        <v>た。</v>
      </c>
      <c r="F20" s="61"/>
      <c r="G20" s="61"/>
      <c r="H20" s="61"/>
      <c r="I20" s="61"/>
      <c r="J20" s="26"/>
      <c r="K20" s="29"/>
      <c r="L20" s="62"/>
    </row>
    <row r="21" spans="1:12" ht="17.25" customHeight="1">
      <c r="A21" s="23"/>
      <c r="B21" s="22" t="str">
        <f t="shared" si="0"/>
        <v/>
      </c>
      <c r="C21" s="22"/>
      <c r="D21" s="28"/>
      <c r="E21" s="60"/>
      <c r="F21" s="61"/>
      <c r="G21" s="61"/>
      <c r="H21" s="61"/>
      <c r="I21" s="61"/>
      <c r="J21" s="26"/>
      <c r="K21" s="26"/>
      <c r="L21" s="25"/>
    </row>
    <row r="22" spans="1:12" ht="17.25" customHeight="1">
      <c r="A22" s="23"/>
      <c r="B22" s="22" t="str">
        <f t="shared" si="0"/>
        <v/>
      </c>
      <c r="C22" s="22"/>
      <c r="D22" s="28"/>
      <c r="E22" s="56"/>
      <c r="F22" s="57"/>
      <c r="G22" s="57"/>
      <c r="H22" s="57"/>
      <c r="I22" s="57"/>
      <c r="J22" s="26"/>
      <c r="K22" s="26"/>
      <c r="L22" s="25"/>
    </row>
    <row r="23" spans="1:12" ht="17.25" customHeight="1">
      <c r="A23" s="23"/>
      <c r="B23" s="22" t="str">
        <f t="shared" si="0"/>
        <v/>
      </c>
      <c r="C23" s="22"/>
      <c r="D23" s="28"/>
      <c r="E23" s="56"/>
      <c r="F23" s="57"/>
      <c r="G23" s="57"/>
      <c r="H23" s="57"/>
      <c r="I23" s="57"/>
      <c r="J23" s="26"/>
      <c r="K23" s="26"/>
      <c r="L23" s="25"/>
    </row>
    <row r="24" spans="1:12" ht="17.25" customHeight="1">
      <c r="A24" s="23"/>
      <c r="B24" s="22" t="str">
        <f t="shared" si="0"/>
        <v/>
      </c>
      <c r="C24" s="22"/>
      <c r="D24" s="27"/>
      <c r="E24" s="56"/>
      <c r="F24" s="57"/>
      <c r="G24" s="57"/>
      <c r="H24" s="57"/>
      <c r="I24" s="57"/>
      <c r="J24" s="26"/>
      <c r="K24" s="26"/>
      <c r="L24" s="25"/>
    </row>
    <row r="25" spans="1:12" ht="17.25" customHeight="1">
      <c r="A25" s="23"/>
      <c r="B25" s="22"/>
      <c r="C25" s="22"/>
      <c r="D25" s="27"/>
      <c r="E25" s="56"/>
      <c r="F25" s="57"/>
      <c r="G25" s="57"/>
      <c r="H25" s="57"/>
      <c r="I25" s="57"/>
      <c r="J25" s="26"/>
      <c r="K25" s="26"/>
      <c r="L25" s="25"/>
    </row>
    <row r="26" spans="1:12" ht="17.25" customHeight="1">
      <c r="A26" s="23"/>
      <c r="B26" s="22"/>
      <c r="C26" s="22"/>
      <c r="D26" s="27"/>
      <c r="E26" s="56"/>
      <c r="F26" s="57"/>
      <c r="G26" s="57"/>
      <c r="H26" s="57"/>
      <c r="I26" s="57"/>
      <c r="J26" s="26"/>
      <c r="K26" s="26"/>
      <c r="L26" s="25"/>
    </row>
    <row r="27" spans="1:12" ht="17.25" customHeight="1">
      <c r="A27" s="23"/>
      <c r="B27" s="22"/>
      <c r="C27" s="22"/>
      <c r="D27" s="27"/>
      <c r="E27" s="56"/>
      <c r="F27" s="57"/>
      <c r="G27" s="57"/>
      <c r="H27" s="57"/>
      <c r="I27" s="57"/>
      <c r="J27" s="26"/>
      <c r="K27" s="26"/>
      <c r="L27" s="25"/>
    </row>
    <row r="28" spans="1:12" ht="17.25" customHeight="1">
      <c r="A28" s="23"/>
      <c r="B28" s="22"/>
      <c r="C28" s="22"/>
      <c r="D28" s="27"/>
      <c r="E28" s="56"/>
      <c r="F28" s="57"/>
      <c r="G28" s="57"/>
      <c r="H28" s="57"/>
      <c r="I28" s="57"/>
      <c r="J28" s="26"/>
      <c r="K28" s="26"/>
      <c r="L28" s="25"/>
    </row>
    <row r="29" spans="1:12" ht="17.25" customHeight="1">
      <c r="A29" s="23"/>
      <c r="B29" s="22"/>
      <c r="C29" s="22"/>
      <c r="D29" s="24"/>
      <c r="E29" s="56"/>
      <c r="F29" s="57"/>
      <c r="G29" s="57"/>
      <c r="H29" s="57"/>
      <c r="I29" s="57"/>
      <c r="L29" s="15"/>
    </row>
    <row r="30" spans="1:12" ht="17.25" customHeight="1">
      <c r="A30" s="23"/>
      <c r="B30" s="22"/>
      <c r="C30" s="22"/>
      <c r="D30" s="24"/>
      <c r="E30" s="58"/>
      <c r="F30" s="59"/>
      <c r="G30" s="59"/>
      <c r="H30" s="59"/>
      <c r="I30" s="59"/>
      <c r="L30" s="15"/>
    </row>
    <row r="31" spans="1:12" ht="17.25" customHeight="1">
      <c r="A31" s="23"/>
      <c r="B31" s="22"/>
      <c r="C31" s="22"/>
      <c r="D31" s="24"/>
      <c r="E31" s="58"/>
      <c r="F31" s="59"/>
      <c r="G31" s="59"/>
      <c r="H31" s="59"/>
      <c r="I31" s="59"/>
      <c r="L31" s="15"/>
    </row>
    <row r="32" spans="1:12" ht="17.25" customHeight="1">
      <c r="A32" s="23"/>
      <c r="B32" s="22"/>
      <c r="C32" s="22"/>
      <c r="D32" s="24"/>
      <c r="E32" s="58"/>
      <c r="F32" s="59"/>
      <c r="G32" s="59"/>
      <c r="H32" s="59"/>
      <c r="I32" s="59"/>
      <c r="L32" s="15"/>
    </row>
    <row r="33" spans="1:12" ht="17.25" customHeight="1">
      <c r="A33" s="23"/>
      <c r="B33" s="22"/>
      <c r="C33" s="22"/>
      <c r="D33" s="24"/>
      <c r="E33" s="58"/>
      <c r="F33" s="59"/>
      <c r="G33" s="59"/>
      <c r="H33" s="59"/>
      <c r="I33" s="59"/>
      <c r="L33" s="15"/>
    </row>
    <row r="34" spans="1:12" ht="17.25" customHeight="1">
      <c r="A34" s="23"/>
      <c r="B34" s="22"/>
      <c r="C34" s="22"/>
      <c r="D34" s="24"/>
      <c r="E34" s="58"/>
      <c r="F34" s="59"/>
      <c r="G34" s="59"/>
      <c r="H34" s="59"/>
      <c r="I34" s="59"/>
      <c r="L34" s="15"/>
    </row>
    <row r="35" spans="1:12" ht="17.25" customHeight="1">
      <c r="A35" s="23"/>
      <c r="B35" s="22"/>
      <c r="C35" s="22"/>
      <c r="D35" s="19"/>
      <c r="E35" s="58"/>
      <c r="F35" s="59"/>
      <c r="G35" s="59"/>
      <c r="H35" s="59"/>
      <c r="I35" s="59"/>
      <c r="L35" s="15"/>
    </row>
    <row r="36" spans="1:12" ht="17.25" customHeight="1">
      <c r="A36" s="21"/>
      <c r="B36" s="20"/>
      <c r="C36" s="20"/>
      <c r="D36" s="19"/>
      <c r="E36" s="52"/>
      <c r="F36" s="53"/>
      <c r="G36" s="53"/>
      <c r="H36" s="53"/>
      <c r="I36" s="53"/>
      <c r="L36" s="15"/>
    </row>
    <row r="37" spans="1:12" ht="17.25" customHeight="1">
      <c r="A37" s="21"/>
      <c r="B37" s="20"/>
      <c r="C37" s="20"/>
      <c r="D37" s="19"/>
      <c r="E37" s="52"/>
      <c r="F37" s="53"/>
      <c r="G37" s="53"/>
      <c r="H37" s="53"/>
      <c r="I37" s="53"/>
      <c r="L37" s="15"/>
    </row>
    <row r="38" spans="1:12" ht="17.25" customHeight="1">
      <c r="A38" s="21"/>
      <c r="B38" s="20"/>
      <c r="C38" s="20"/>
      <c r="D38" s="19"/>
      <c r="E38" s="52"/>
      <c r="F38" s="53"/>
      <c r="G38" s="53"/>
      <c r="H38" s="53"/>
      <c r="I38" s="53"/>
      <c r="L38" s="15"/>
    </row>
    <row r="39" spans="1:12" ht="17.25" customHeight="1">
      <c r="A39" s="21"/>
      <c r="B39" s="20"/>
      <c r="C39" s="20"/>
      <c r="D39" s="19"/>
      <c r="E39" s="52"/>
      <c r="F39" s="53"/>
      <c r="G39" s="53"/>
      <c r="H39" s="53"/>
      <c r="I39" s="53"/>
      <c r="L39" s="15"/>
    </row>
    <row r="40" spans="1:12" ht="17.25" customHeight="1">
      <c r="A40" s="21"/>
      <c r="B40" s="20"/>
      <c r="C40" s="20"/>
      <c r="D40" s="19"/>
      <c r="E40" s="52"/>
      <c r="F40" s="53"/>
      <c r="G40" s="53"/>
      <c r="H40" s="53"/>
      <c r="I40" s="53"/>
      <c r="L40" s="15"/>
    </row>
    <row r="41" spans="1:12" ht="17.25" customHeight="1">
      <c r="A41" s="21"/>
      <c r="B41" s="20"/>
      <c r="C41" s="20"/>
      <c r="D41" s="19"/>
      <c r="E41" s="52"/>
      <c r="F41" s="53"/>
      <c r="G41" s="53"/>
      <c r="H41" s="53"/>
      <c r="I41" s="53"/>
      <c r="L41" s="15"/>
    </row>
    <row r="42" spans="1:12" ht="17.25" customHeight="1">
      <c r="A42" s="21"/>
      <c r="B42" s="20"/>
      <c r="C42" s="20"/>
      <c r="D42" s="19"/>
      <c r="E42" s="52"/>
      <c r="F42" s="53"/>
      <c r="G42" s="53"/>
      <c r="H42" s="53"/>
      <c r="I42" s="53"/>
      <c r="L42" s="15"/>
    </row>
    <row r="43" spans="1:12" ht="17.25" customHeight="1">
      <c r="A43" s="21"/>
      <c r="B43" s="20"/>
      <c r="C43" s="20"/>
      <c r="D43" s="19"/>
      <c r="E43" s="52"/>
      <c r="F43" s="53"/>
      <c r="G43" s="53"/>
      <c r="H43" s="53"/>
      <c r="I43" s="53"/>
      <c r="L43" s="15"/>
    </row>
    <row r="44" spans="1:12" ht="17.25" customHeight="1">
      <c r="A44" s="21"/>
      <c r="B44" s="20"/>
      <c r="C44" s="20"/>
      <c r="D44" s="19"/>
      <c r="E44" s="52"/>
      <c r="F44" s="53"/>
      <c r="G44" s="53"/>
      <c r="H44" s="53"/>
      <c r="I44" s="53"/>
      <c r="L44" s="15"/>
    </row>
    <row r="45" spans="1:12" ht="17.25" customHeight="1">
      <c r="A45" s="21"/>
      <c r="B45" s="20"/>
      <c r="C45" s="20"/>
      <c r="D45" s="19"/>
      <c r="E45" s="52"/>
      <c r="F45" s="53"/>
      <c r="G45" s="53"/>
      <c r="H45" s="53"/>
      <c r="I45" s="53"/>
      <c r="L45" s="15"/>
    </row>
    <row r="46" spans="1:12" ht="17.25" customHeight="1">
      <c r="A46" s="21"/>
      <c r="B46" s="20"/>
      <c r="C46" s="20"/>
      <c r="D46" s="19"/>
      <c r="E46" s="52"/>
      <c r="F46" s="53"/>
      <c r="G46" s="53"/>
      <c r="H46" s="53"/>
      <c r="I46" s="53"/>
      <c r="L46" s="15"/>
    </row>
    <row r="47" spans="1:12" ht="17.25" customHeight="1">
      <c r="A47" s="21"/>
      <c r="B47" s="20"/>
      <c r="C47" s="20"/>
      <c r="D47" s="19"/>
      <c r="E47" s="52"/>
      <c r="F47" s="53"/>
      <c r="G47" s="53"/>
      <c r="H47" s="53"/>
      <c r="I47" s="53"/>
      <c r="L47" s="15"/>
    </row>
    <row r="48" spans="1:12" ht="17.25" customHeight="1" thickBot="1">
      <c r="A48" s="18"/>
      <c r="B48" s="17"/>
      <c r="C48" s="17"/>
      <c r="D48" s="16"/>
      <c r="E48" s="54"/>
      <c r="F48" s="55"/>
      <c r="G48" s="55"/>
      <c r="H48" s="55"/>
      <c r="I48" s="55"/>
      <c r="L48" s="15"/>
    </row>
  </sheetData>
  <mergeCells count="44">
    <mergeCell ref="E11:I11"/>
    <mergeCell ref="C5:E5"/>
    <mergeCell ref="G5:G7"/>
    <mergeCell ref="C6:E6"/>
    <mergeCell ref="C7:E7"/>
    <mergeCell ref="D10:I10"/>
    <mergeCell ref="E26:I26"/>
    <mergeCell ref="E12:I12"/>
    <mergeCell ref="L12:L20"/>
    <mergeCell ref="E13:I13"/>
    <mergeCell ref="E14:I14"/>
    <mergeCell ref="E15:I15"/>
    <mergeCell ref="E16:I16"/>
    <mergeCell ref="E17:I17"/>
    <mergeCell ref="E24:I24"/>
    <mergeCell ref="E25:I25"/>
    <mergeCell ref="E18:I18"/>
    <mergeCell ref="E19:I19"/>
    <mergeCell ref="E20:I20"/>
    <mergeCell ref="E21:I21"/>
    <mergeCell ref="E22:I22"/>
    <mergeCell ref="E23:I23"/>
    <mergeCell ref="E38:I38"/>
    <mergeCell ref="E27:I27"/>
    <mergeCell ref="E28:I28"/>
    <mergeCell ref="E29:I29"/>
    <mergeCell ref="E30:I30"/>
    <mergeCell ref="E31:I31"/>
    <mergeCell ref="E32:I32"/>
    <mergeCell ref="E33:I33"/>
    <mergeCell ref="E34:I34"/>
    <mergeCell ref="E35:I35"/>
    <mergeCell ref="E36:I36"/>
    <mergeCell ref="E37:I37"/>
    <mergeCell ref="E45:I45"/>
    <mergeCell ref="E46:I46"/>
    <mergeCell ref="E47:I47"/>
    <mergeCell ref="E48:I48"/>
    <mergeCell ref="E39:I39"/>
    <mergeCell ref="E40:I40"/>
    <mergeCell ref="E41:I41"/>
    <mergeCell ref="E42:I42"/>
    <mergeCell ref="E43:I43"/>
    <mergeCell ref="E44:I44"/>
  </mergeCells>
  <phoneticPr fontId="3"/>
  <printOptions horizontalCentered="1" verticalCentered="1"/>
  <pageMargins left="0.74803149606299213" right="0.74803149606299213" top="0.98425196850393704" bottom="0.98425196850393704" header="0.51181102362204722" footer="0.51181102362204722"/>
  <pageSetup scale="85" orientation="portrait" horizontalDpi="300" verticalDpi="300" r:id="rId1"/>
  <headerFooter alignWithMargins="0">
    <oddFooter>&amp;C&amp;9&amp;P of &amp;N&amp;R&amp;9&amp;D &amp;T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sec01-02</vt:lpstr>
      <vt:lpstr>sec03-04</vt:lpstr>
      <vt:lpstr>sec06</vt:lpstr>
      <vt:lpstr>sec09</vt:lpstr>
      <vt:lpstr>sec10</vt:lpstr>
      <vt:lpstr>sec13</vt:lpstr>
      <vt:lpstr>sec14・point</vt:lpstr>
      <vt:lpstr>sec14・point!Print_Area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四禮</dc:creator>
  <cp:lastModifiedBy>四禮</cp:lastModifiedBy>
  <cp:lastPrinted>2016-06-05T05:15:28Z</cp:lastPrinted>
  <dcterms:created xsi:type="dcterms:W3CDTF">2016-06-05T02:53:03Z</dcterms:created>
  <dcterms:modified xsi:type="dcterms:W3CDTF">2016-06-05T05:16:25Z</dcterms:modified>
</cp:coreProperties>
</file>